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30271C0D-18C9-40F8-A59B-0B29D73F53D9}" xr6:coauthVersionLast="47" xr6:coauthVersionMax="47" xr10:uidLastSave="{00000000-0000-0000-0000-000000000000}"/>
  <bookViews>
    <workbookView xWindow="-120" yWindow="-120" windowWidth="23280" windowHeight="14880" xr2:uid="{26F598A2-F811-4B6D-B911-386244D2229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1" i="2" l="1"/>
  <c r="AB10" i="2"/>
  <c r="AB9" i="2"/>
  <c r="AB8" i="2"/>
  <c r="AB7" i="2"/>
  <c r="AB6" i="2"/>
  <c r="AB5" i="2"/>
  <c r="AA7" i="2"/>
  <c r="AA6" i="2"/>
  <c r="AA5" i="2"/>
  <c r="AF5" i="2"/>
  <c r="AF21" i="2"/>
  <c r="AF22" i="2"/>
  <c r="AF23" i="2"/>
  <c r="AF24" i="2"/>
  <c r="AF25" i="2"/>
  <c r="AF26" i="2"/>
  <c r="AF14" i="2"/>
  <c r="AF15" i="2"/>
  <c r="AF16" i="2"/>
  <c r="AD10" i="2"/>
  <c r="AD11" i="2"/>
  <c r="AD12" i="2"/>
  <c r="AD9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68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47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6" i="2"/>
  <c r="AF7" i="2"/>
  <c r="AF8" i="2"/>
  <c r="AF9" i="2"/>
  <c r="AF10" i="2"/>
  <c r="AF11" i="2"/>
  <c r="AF12" i="2"/>
  <c r="AF13" i="2"/>
  <c r="AF17" i="2"/>
  <c r="AF18" i="2"/>
  <c r="AF19" i="2"/>
  <c r="AF20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5" i="2"/>
  <c r="Y8" i="2"/>
  <c r="Y9" i="2"/>
  <c r="Y10" i="2"/>
  <c r="Y24" i="2"/>
  <c r="Y25" i="2"/>
  <c r="Y26" i="2"/>
  <c r="Y40" i="2"/>
  <c r="Y41" i="2"/>
  <c r="Y42" i="2"/>
  <c r="Y56" i="2"/>
  <c r="Y57" i="2"/>
  <c r="Y58" i="2"/>
  <c r="I60" i="2"/>
  <c r="Y12" i="2" s="1"/>
  <c r="K54" i="2"/>
  <c r="Z5" i="2" s="1"/>
  <c r="Z6" i="2" s="1"/>
  <c r="T64" i="2"/>
  <c r="T67" i="2"/>
  <c r="T68" i="2"/>
  <c r="T69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5" i="2"/>
  <c r="T66" i="2"/>
  <c r="T5" i="2"/>
  <c r="K29" i="2"/>
  <c r="V5" i="2" s="1"/>
  <c r="V6" i="2" s="1"/>
  <c r="I35" i="2"/>
  <c r="U6" i="2" s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5" i="2"/>
  <c r="Y35" i="2" l="1"/>
  <c r="Y66" i="2"/>
  <c r="Y50" i="2"/>
  <c r="Y34" i="2"/>
  <c r="Y18" i="2"/>
  <c r="Y65" i="2"/>
  <c r="Y49" i="2"/>
  <c r="Y33" i="2"/>
  <c r="Y17" i="2"/>
  <c r="Y19" i="2"/>
  <c r="Y64" i="2"/>
  <c r="Y51" i="2"/>
  <c r="Y48" i="2"/>
  <c r="Y32" i="2"/>
  <c r="Y16" i="2"/>
  <c r="Y59" i="2"/>
  <c r="Y43" i="2"/>
  <c r="Y27" i="2"/>
  <c r="Y11" i="2"/>
  <c r="Y55" i="2"/>
  <c r="Y39" i="2"/>
  <c r="Y23" i="2"/>
  <c r="Y7" i="2"/>
  <c r="Y5" i="2"/>
  <c r="Y62" i="2"/>
  <c r="Y54" i="2"/>
  <c r="Y46" i="2"/>
  <c r="Y38" i="2"/>
  <c r="Y30" i="2"/>
  <c r="Y22" i="2"/>
  <c r="Y14" i="2"/>
  <c r="Y6" i="2"/>
  <c r="Y61" i="2"/>
  <c r="Y53" i="2"/>
  <c r="Y45" i="2"/>
  <c r="Y37" i="2"/>
  <c r="Y29" i="2"/>
  <c r="Y21" i="2"/>
  <c r="Y13" i="2"/>
  <c r="Y63" i="2"/>
  <c r="Y47" i="2"/>
  <c r="Y31" i="2"/>
  <c r="Y15" i="2"/>
  <c r="Y60" i="2"/>
  <c r="Y52" i="2"/>
  <c r="Y44" i="2"/>
  <c r="Y36" i="2"/>
  <c r="Y28" i="2"/>
  <c r="Y20" i="2"/>
  <c r="U52" i="2"/>
  <c r="U53" i="2"/>
  <c r="U28" i="2"/>
  <c r="U21" i="2"/>
  <c r="U20" i="2"/>
  <c r="U60" i="2"/>
  <c r="U45" i="2"/>
  <c r="U13" i="2"/>
  <c r="U44" i="2"/>
  <c r="U12" i="2"/>
  <c r="U69" i="2"/>
  <c r="W5" i="2" s="1"/>
  <c r="U37" i="2"/>
  <c r="U36" i="2"/>
  <c r="U5" i="2"/>
  <c r="U61" i="2"/>
  <c r="U29" i="2"/>
  <c r="U59" i="2"/>
  <c r="U43" i="2"/>
  <c r="U27" i="2"/>
  <c r="U11" i="2"/>
  <c r="U66" i="2"/>
  <c r="U50" i="2"/>
  <c r="U34" i="2"/>
  <c r="U18" i="2"/>
  <c r="U56" i="2"/>
  <c r="U40" i="2"/>
  <c r="U24" i="2"/>
  <c r="U8" i="2"/>
  <c r="U67" i="2"/>
  <c r="U63" i="2"/>
  <c r="U55" i="2"/>
  <c r="U47" i="2"/>
  <c r="U39" i="2"/>
  <c r="U31" i="2"/>
  <c r="U23" i="2"/>
  <c r="U15" i="2"/>
  <c r="U7" i="2"/>
  <c r="U51" i="2"/>
  <c r="U35" i="2"/>
  <c r="U19" i="2"/>
  <c r="U58" i="2"/>
  <c r="U42" i="2"/>
  <c r="U26" i="2"/>
  <c r="U10" i="2"/>
  <c r="U68" i="2"/>
  <c r="U65" i="2"/>
  <c r="U57" i="2"/>
  <c r="U49" i="2"/>
  <c r="U41" i="2"/>
  <c r="U33" i="2"/>
  <c r="U25" i="2"/>
  <c r="U17" i="2"/>
  <c r="U9" i="2"/>
  <c r="U64" i="2"/>
  <c r="U48" i="2"/>
  <c r="U32" i="2"/>
  <c r="U16" i="2"/>
  <c r="U62" i="2"/>
  <c r="U54" i="2"/>
  <c r="U46" i="2"/>
  <c r="U38" i="2"/>
  <c r="U30" i="2"/>
  <c r="U22" i="2"/>
  <c r="U14" i="2"/>
  <c r="L10" i="2" l="1"/>
  <c r="Q8" i="2" l="1"/>
  <c r="Q66" i="2"/>
  <c r="S5" i="2" s="1"/>
  <c r="Q44" i="2"/>
  <c r="Q36" i="2"/>
  <c r="Q65" i="2"/>
  <c r="Q60" i="2"/>
  <c r="Q52" i="2"/>
  <c r="Q33" i="2"/>
  <c r="Q48" i="2"/>
  <c r="Q40" i="2"/>
  <c r="Q16" i="2"/>
  <c r="Q63" i="2"/>
  <c r="Q55" i="2"/>
  <c r="Q47" i="2"/>
  <c r="Q39" i="2"/>
  <c r="Q31" i="2"/>
  <c r="Q23" i="2"/>
  <c r="Q15" i="2"/>
  <c r="Q7" i="2"/>
  <c r="Q28" i="2"/>
  <c r="Q20" i="2"/>
  <c r="Q59" i="2"/>
  <c r="Q43" i="2"/>
  <c r="Q35" i="2"/>
  <c r="Q19" i="2"/>
  <c r="Q50" i="2"/>
  <c r="Q34" i="2"/>
  <c r="Q18" i="2"/>
  <c r="Q49" i="2"/>
  <c r="Q25" i="2"/>
  <c r="Q56" i="2"/>
  <c r="Q32" i="2"/>
  <c r="Q62" i="2"/>
  <c r="Q54" i="2"/>
  <c r="Q46" i="2"/>
  <c r="Q38" i="2"/>
  <c r="Q30" i="2"/>
  <c r="Q22" i="2"/>
  <c r="Q14" i="2"/>
  <c r="Q6" i="2"/>
  <c r="Q51" i="2"/>
  <c r="Q27" i="2"/>
  <c r="Q5" i="2"/>
  <c r="Q58" i="2"/>
  <c r="Q42" i="2"/>
  <c r="Q26" i="2"/>
  <c r="Q57" i="2"/>
  <c r="Q41" i="2"/>
  <c r="Q17" i="2"/>
  <c r="Q64" i="2"/>
  <c r="Q24" i="2"/>
  <c r="Q61" i="2"/>
  <c r="Q53" i="2"/>
  <c r="Q45" i="2"/>
  <c r="Q37" i="2"/>
  <c r="Q29" i="2"/>
  <c r="Q21" i="2"/>
  <c r="Q13" i="2"/>
  <c r="Q12" i="2"/>
  <c r="Q11" i="2"/>
  <c r="Q10" i="2"/>
  <c r="Q9" i="2"/>
</calcChain>
</file>

<file path=xl/sharedStrings.xml><?xml version="1.0" encoding="utf-8"?>
<sst xmlns="http://schemas.openxmlformats.org/spreadsheetml/2006/main" count="78" uniqueCount="33">
  <si>
    <t>レバー</t>
    <phoneticPr fontId="1"/>
  </si>
  <si>
    <t>T</t>
    <phoneticPr fontId="1"/>
  </si>
  <si>
    <t>=</t>
    <phoneticPr fontId="1"/>
  </si>
  <si>
    <t>I</t>
    <phoneticPr fontId="1"/>
  </si>
  <si>
    <t>-</t>
    <phoneticPr fontId="1"/>
  </si>
  <si>
    <t>+</t>
    <phoneticPr fontId="1"/>
  </si>
  <si>
    <t xml:space="preserve">× </t>
    <phoneticPr fontId="1"/>
  </si>
  <si>
    <t>（</t>
    <phoneticPr fontId="1"/>
  </si>
  <si>
    <t>）</t>
    <phoneticPr fontId="1"/>
  </si>
  <si>
    <t>D</t>
    <phoneticPr fontId="1"/>
  </si>
  <si>
    <t>タップ</t>
    <phoneticPr fontId="1"/>
  </si>
  <si>
    <t>【反限時（NI）】</t>
    <rPh sb="1" eb="2">
      <t>ハン</t>
    </rPh>
    <rPh sb="2" eb="3">
      <t>カギ</t>
    </rPh>
    <rPh sb="3" eb="4">
      <t>ジ</t>
    </rPh>
    <phoneticPr fontId="1"/>
  </si>
  <si>
    <t>倍率[％]</t>
    <rPh sb="0" eb="2">
      <t>バイリツ</t>
    </rPh>
    <phoneticPr fontId="1"/>
  </si>
  <si>
    <t>T[s]</t>
    <phoneticPr fontId="1"/>
  </si>
  <si>
    <t>電流値</t>
    <rPh sb="0" eb="3">
      <t>デンリュウチ</t>
    </rPh>
    <phoneticPr fontId="1"/>
  </si>
  <si>
    <t>【設定値】</t>
    <rPh sb="1" eb="4">
      <t>セッテイチ</t>
    </rPh>
    <phoneticPr fontId="1"/>
  </si>
  <si>
    <t>【CT比】</t>
    <rPh sb="3" eb="4">
      <t>ヒ</t>
    </rPh>
    <phoneticPr fontId="1"/>
  </si>
  <si>
    <t>NS-4R21</t>
    <phoneticPr fontId="1"/>
  </si>
  <si>
    <t>NS-4R21(瞬時値）</t>
    <rPh sb="8" eb="10">
      <t>シュンジ</t>
    </rPh>
    <rPh sb="10" eb="11">
      <t>アタイ</t>
    </rPh>
    <phoneticPr fontId="1"/>
  </si>
  <si>
    <r>
      <t>I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phoneticPr fontId="1"/>
  </si>
  <si>
    <t>【瞬時】</t>
    <rPh sb="1" eb="3">
      <t>シュンジ</t>
    </rPh>
    <phoneticPr fontId="1"/>
  </si>
  <si>
    <t>MOC-A1V-R(A棟)</t>
    <rPh sb="11" eb="12">
      <t>トウ</t>
    </rPh>
    <phoneticPr fontId="1"/>
  </si>
  <si>
    <t>※特高1次側換算</t>
    <rPh sb="1" eb="3">
      <t>トッコウ</t>
    </rPh>
    <rPh sb="4" eb="6">
      <t>ジガワ</t>
    </rPh>
    <rPh sb="6" eb="8">
      <t>カンザン</t>
    </rPh>
    <phoneticPr fontId="1"/>
  </si>
  <si>
    <t>MOC-A1V-R(A棟)(瞬時)</t>
    <rPh sb="11" eb="12">
      <t>トウ</t>
    </rPh>
    <rPh sb="14" eb="16">
      <t>シュンジ</t>
    </rPh>
    <phoneticPr fontId="1"/>
  </si>
  <si>
    <t>MOC-A1V-R(A棟)Tr</t>
    <rPh sb="11" eb="12">
      <t>トウ</t>
    </rPh>
    <phoneticPr fontId="1"/>
  </si>
  <si>
    <t>MOC-A1V-R(A棟))Tr(瞬時)</t>
    <rPh sb="11" eb="12">
      <t>トウ</t>
    </rPh>
    <rPh sb="17" eb="19">
      <t>シュンジ</t>
    </rPh>
    <phoneticPr fontId="1"/>
  </si>
  <si>
    <t>設定する意味ある？</t>
    <rPh sb="0" eb="2">
      <t>セッテイ</t>
    </rPh>
    <rPh sb="4" eb="6">
      <t>イミ</t>
    </rPh>
    <phoneticPr fontId="1"/>
  </si>
  <si>
    <t>Tr励磁突入電流</t>
    <rPh sb="2" eb="4">
      <t>レイジ</t>
    </rPh>
    <rPh sb="4" eb="8">
      <t>トツニュウデンリュウ</t>
    </rPh>
    <phoneticPr fontId="1"/>
  </si>
  <si>
    <t>電力・機器用保護機器 保護継電器概要 - 技術解説 | オムロン制御機器</t>
  </si>
  <si>
    <t>短絡電流</t>
    <rPh sb="0" eb="4">
      <t>タンラクデンリュウ</t>
    </rPh>
    <phoneticPr fontId="1"/>
  </si>
  <si>
    <t>瞬時許容電流（電線）</t>
    <rPh sb="0" eb="6">
      <t>シュンジキョヨウデンリュウ</t>
    </rPh>
    <rPh sb="7" eb="9">
      <t>デンセン</t>
    </rPh>
    <phoneticPr fontId="1"/>
  </si>
  <si>
    <t>瞬時許容電流（電線）</t>
    <rPh sb="0" eb="2">
      <t>シュンジ</t>
    </rPh>
    <rPh sb="2" eb="6">
      <t>キョヨウデンリュウ</t>
    </rPh>
    <rPh sb="7" eb="9">
      <t>デンセン</t>
    </rPh>
    <phoneticPr fontId="1"/>
  </si>
  <si>
    <t>信号受信～遮断までの時間</t>
    <rPh sb="0" eb="4">
      <t>シンゴウジュシン</t>
    </rPh>
    <rPh sb="5" eb="7">
      <t>シャダン</t>
    </rPh>
    <rPh sb="10" eb="1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</si>
</sst>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176" fontId="0" fillId="0" borderId="0" xfId="0" applyNumberFormat="1"/>
    <xf numFmtId="177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4" fillId="3" borderId="0" xfId="0" applyFont="1" applyFill="1" applyAlignment="1">
      <alignment horizontal="centerContinuous" vertical="center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76" fontId="0" fillId="0" borderId="14" xfId="0" applyNumberFormat="1" applyBorder="1"/>
    <xf numFmtId="177" fontId="0" fillId="0" borderId="14" xfId="0" applyNumberFormat="1" applyBorder="1"/>
    <xf numFmtId="0" fontId="0" fillId="0" borderId="15" xfId="0" applyBorder="1"/>
    <xf numFmtId="176" fontId="0" fillId="0" borderId="15" xfId="0" applyNumberFormat="1" applyBorder="1"/>
    <xf numFmtId="177" fontId="0" fillId="0" borderId="15" xfId="0" applyNumberFormat="1" applyBorder="1"/>
    <xf numFmtId="176" fontId="0" fillId="0" borderId="13" xfId="0" applyNumberFormat="1" applyBorder="1"/>
    <xf numFmtId="0" fontId="4" fillId="4" borderId="0" xfId="0" applyFont="1" applyFill="1" applyAlignment="1">
      <alignment horizontal="centerContinuous" vertical="center"/>
    </xf>
    <xf numFmtId="0" fontId="4" fillId="5" borderId="0" xfId="0" applyFont="1" applyFill="1" applyAlignment="1">
      <alignment horizontal="centerContinuous" vertical="center"/>
    </xf>
    <xf numFmtId="0" fontId="6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0" xfId="0" applyFont="1"/>
    <xf numFmtId="0" fontId="4" fillId="6" borderId="0" xfId="0" applyFont="1" applyFill="1" applyAlignment="1">
      <alignment horizontal="centerContinuous" vertical="center"/>
    </xf>
    <xf numFmtId="0" fontId="3" fillId="0" borderId="0" xfId="1"/>
    <xf numFmtId="0" fontId="7" fillId="0" borderId="18" xfId="0" applyFont="1" applyBorder="1"/>
    <xf numFmtId="0" fontId="7" fillId="0" borderId="16" xfId="0" applyFont="1" applyBorder="1"/>
    <xf numFmtId="0" fontId="4" fillId="7" borderId="0" xfId="0" applyFont="1" applyFill="1" applyAlignment="1">
      <alignment horizontal="centerContinuous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8" borderId="0" xfId="0" applyFont="1" applyFill="1" applyAlignment="1">
      <alignment horizontal="centerContinuous" vertical="center"/>
    </xf>
    <xf numFmtId="177" fontId="0" fillId="0" borderId="18" xfId="0" applyNumberFormat="1" applyBorder="1"/>
    <xf numFmtId="0" fontId="0" fillId="0" borderId="16" xfId="0" applyBorder="1"/>
    <xf numFmtId="0" fontId="0" fillId="0" borderId="17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Sheet2!$P$4</c:f>
              <c:strCache>
                <c:ptCount val="1"/>
                <c:pt idx="0">
                  <c:v>電流値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Sheet2!$Q$5:$Q$1404</c:f>
              <c:numCache>
                <c:formatCode>0.000</c:formatCode>
                <c:ptCount val="1400"/>
                <c:pt idx="0">
                  <c:v>74.999999999999929</c:v>
                </c:pt>
                <c:pt idx="1">
                  <c:v>37.499999999999964</c:v>
                </c:pt>
                <c:pt idx="2">
                  <c:v>24.999999999999979</c:v>
                </c:pt>
                <c:pt idx="3">
                  <c:v>18.749999999999982</c:v>
                </c:pt>
                <c:pt idx="4">
                  <c:v>14.999999999999986</c:v>
                </c:pt>
                <c:pt idx="5">
                  <c:v>7.4999999999999929</c:v>
                </c:pt>
                <c:pt idx="6">
                  <c:v>3.7500000000000009</c:v>
                </c:pt>
                <c:pt idx="7">
                  <c:v>2.4999999999999996</c:v>
                </c:pt>
                <c:pt idx="8">
                  <c:v>1.8750000000000004</c:v>
                </c:pt>
                <c:pt idx="9">
                  <c:v>1.5</c:v>
                </c:pt>
                <c:pt idx="10">
                  <c:v>1.2499999999999998</c:v>
                </c:pt>
                <c:pt idx="11">
                  <c:v>1.0714285714285714</c:v>
                </c:pt>
                <c:pt idx="12">
                  <c:v>0.9375</c:v>
                </c:pt>
                <c:pt idx="13">
                  <c:v>0.83333333333333337</c:v>
                </c:pt>
                <c:pt idx="14">
                  <c:v>0.75</c:v>
                </c:pt>
                <c:pt idx="15">
                  <c:v>0.68181818181818177</c:v>
                </c:pt>
                <c:pt idx="16">
                  <c:v>0.62499999999999989</c:v>
                </c:pt>
                <c:pt idx="17">
                  <c:v>0.57692307692307698</c:v>
                </c:pt>
                <c:pt idx="18">
                  <c:v>0.5357142857142857</c:v>
                </c:pt>
                <c:pt idx="19">
                  <c:v>0.5</c:v>
                </c:pt>
                <c:pt idx="20">
                  <c:v>0.46875</c:v>
                </c:pt>
                <c:pt idx="21">
                  <c:v>0.44117647058823523</c:v>
                </c:pt>
                <c:pt idx="22">
                  <c:v>0.41666666666666669</c:v>
                </c:pt>
                <c:pt idx="23">
                  <c:v>0.39473684210526316</c:v>
                </c:pt>
                <c:pt idx="24">
                  <c:v>0.375</c:v>
                </c:pt>
                <c:pt idx="25">
                  <c:v>0.35714285714285715</c:v>
                </c:pt>
                <c:pt idx="26">
                  <c:v>0.34090909090909088</c:v>
                </c:pt>
                <c:pt idx="27">
                  <c:v>0.32608695652173914</c:v>
                </c:pt>
                <c:pt idx="28">
                  <c:v>0.3125</c:v>
                </c:pt>
                <c:pt idx="29">
                  <c:v>0.3</c:v>
                </c:pt>
                <c:pt idx="30">
                  <c:v>0.28846153846153844</c:v>
                </c:pt>
                <c:pt idx="31">
                  <c:v>0.27777777777777773</c:v>
                </c:pt>
                <c:pt idx="32">
                  <c:v>0.26785714285714285</c:v>
                </c:pt>
                <c:pt idx="33">
                  <c:v>0.25862068965517243</c:v>
                </c:pt>
                <c:pt idx="34">
                  <c:v>0.25</c:v>
                </c:pt>
                <c:pt idx="35">
                  <c:v>0.2419354838709678</c:v>
                </c:pt>
                <c:pt idx="36">
                  <c:v>0.234375</c:v>
                </c:pt>
                <c:pt idx="37">
                  <c:v>0.22727272727272729</c:v>
                </c:pt>
                <c:pt idx="38">
                  <c:v>0.22058823529411761</c:v>
                </c:pt>
                <c:pt idx="39">
                  <c:v>0.21428571428571427</c:v>
                </c:pt>
                <c:pt idx="40">
                  <c:v>0.20833333333333334</c:v>
                </c:pt>
                <c:pt idx="41">
                  <c:v>0.20270270270270269</c:v>
                </c:pt>
                <c:pt idx="42">
                  <c:v>0.19736842105263158</c:v>
                </c:pt>
                <c:pt idx="43">
                  <c:v>0.19230769230769229</c:v>
                </c:pt>
                <c:pt idx="44">
                  <c:v>0.1875</c:v>
                </c:pt>
                <c:pt idx="45">
                  <c:v>0.18292682926829271</c:v>
                </c:pt>
                <c:pt idx="46">
                  <c:v>0.17857142857142858</c:v>
                </c:pt>
                <c:pt idx="47">
                  <c:v>0.1744186046511628</c:v>
                </c:pt>
                <c:pt idx="48">
                  <c:v>0.17045454545454544</c:v>
                </c:pt>
                <c:pt idx="49">
                  <c:v>0.16666666666666666</c:v>
                </c:pt>
                <c:pt idx="50">
                  <c:v>0.16304347826086957</c:v>
                </c:pt>
                <c:pt idx="51">
                  <c:v>0.15957446808510636</c:v>
                </c:pt>
                <c:pt idx="52">
                  <c:v>0.15625</c:v>
                </c:pt>
                <c:pt idx="53">
                  <c:v>0.15306122448979589</c:v>
                </c:pt>
                <c:pt idx="54">
                  <c:v>0.15</c:v>
                </c:pt>
                <c:pt idx="55">
                  <c:v>0.14705882352941177</c:v>
                </c:pt>
                <c:pt idx="56">
                  <c:v>0.14423076923076922</c:v>
                </c:pt>
                <c:pt idx="57">
                  <c:v>0.14150943396226415</c:v>
                </c:pt>
                <c:pt idx="58">
                  <c:v>0.13888888888888887</c:v>
                </c:pt>
                <c:pt idx="59">
                  <c:v>0.13636363636363635</c:v>
                </c:pt>
                <c:pt idx="60">
                  <c:v>0.13392857142857142</c:v>
                </c:pt>
                <c:pt idx="61">
                  <c:v>0.13236851394281679</c:v>
                </c:pt>
              </c:numCache>
            </c:numRef>
          </c:xVal>
          <c:yVal>
            <c:numRef>
              <c:f>Sheet2!$P$5:$P$1404</c:f>
              <c:numCache>
                <c:formatCode>0.0</c:formatCode>
                <c:ptCount val="1400"/>
                <c:pt idx="0">
                  <c:v>181.8</c:v>
                </c:pt>
                <c:pt idx="1">
                  <c:v>183.6</c:v>
                </c:pt>
                <c:pt idx="2">
                  <c:v>185.4</c:v>
                </c:pt>
                <c:pt idx="3">
                  <c:v>187.2</c:v>
                </c:pt>
                <c:pt idx="4">
                  <c:v>189</c:v>
                </c:pt>
                <c:pt idx="5">
                  <c:v>198</c:v>
                </c:pt>
                <c:pt idx="6">
                  <c:v>216</c:v>
                </c:pt>
                <c:pt idx="7">
                  <c:v>234</c:v>
                </c:pt>
                <c:pt idx="8">
                  <c:v>252</c:v>
                </c:pt>
                <c:pt idx="9">
                  <c:v>270</c:v>
                </c:pt>
                <c:pt idx="10">
                  <c:v>288</c:v>
                </c:pt>
                <c:pt idx="11">
                  <c:v>306</c:v>
                </c:pt>
                <c:pt idx="12">
                  <c:v>324</c:v>
                </c:pt>
                <c:pt idx="13">
                  <c:v>342</c:v>
                </c:pt>
                <c:pt idx="14">
                  <c:v>360</c:v>
                </c:pt>
                <c:pt idx="15">
                  <c:v>378</c:v>
                </c:pt>
                <c:pt idx="16">
                  <c:v>396</c:v>
                </c:pt>
                <c:pt idx="17">
                  <c:v>414</c:v>
                </c:pt>
                <c:pt idx="18">
                  <c:v>432</c:v>
                </c:pt>
                <c:pt idx="19">
                  <c:v>450</c:v>
                </c:pt>
                <c:pt idx="20">
                  <c:v>468</c:v>
                </c:pt>
                <c:pt idx="21">
                  <c:v>486</c:v>
                </c:pt>
                <c:pt idx="22">
                  <c:v>504</c:v>
                </c:pt>
                <c:pt idx="23">
                  <c:v>522</c:v>
                </c:pt>
                <c:pt idx="24">
                  <c:v>540</c:v>
                </c:pt>
                <c:pt idx="25">
                  <c:v>558</c:v>
                </c:pt>
                <c:pt idx="26">
                  <c:v>576</c:v>
                </c:pt>
                <c:pt idx="27">
                  <c:v>594</c:v>
                </c:pt>
                <c:pt idx="28">
                  <c:v>612</c:v>
                </c:pt>
                <c:pt idx="29">
                  <c:v>630</c:v>
                </c:pt>
                <c:pt idx="30">
                  <c:v>648</c:v>
                </c:pt>
                <c:pt idx="31">
                  <c:v>666</c:v>
                </c:pt>
                <c:pt idx="32">
                  <c:v>684</c:v>
                </c:pt>
                <c:pt idx="33">
                  <c:v>702</c:v>
                </c:pt>
                <c:pt idx="34">
                  <c:v>720</c:v>
                </c:pt>
                <c:pt idx="35">
                  <c:v>738</c:v>
                </c:pt>
                <c:pt idx="36">
                  <c:v>756</c:v>
                </c:pt>
                <c:pt idx="37">
                  <c:v>774</c:v>
                </c:pt>
                <c:pt idx="38">
                  <c:v>792</c:v>
                </c:pt>
                <c:pt idx="39">
                  <c:v>810</c:v>
                </c:pt>
                <c:pt idx="40">
                  <c:v>828</c:v>
                </c:pt>
                <c:pt idx="41">
                  <c:v>846</c:v>
                </c:pt>
                <c:pt idx="42">
                  <c:v>864</c:v>
                </c:pt>
                <c:pt idx="43">
                  <c:v>882</c:v>
                </c:pt>
                <c:pt idx="44">
                  <c:v>900</c:v>
                </c:pt>
                <c:pt idx="45">
                  <c:v>918</c:v>
                </c:pt>
                <c:pt idx="46">
                  <c:v>936</c:v>
                </c:pt>
                <c:pt idx="47">
                  <c:v>954</c:v>
                </c:pt>
                <c:pt idx="48">
                  <c:v>972</c:v>
                </c:pt>
                <c:pt idx="49">
                  <c:v>990</c:v>
                </c:pt>
                <c:pt idx="50">
                  <c:v>1008</c:v>
                </c:pt>
                <c:pt idx="51">
                  <c:v>1026</c:v>
                </c:pt>
                <c:pt idx="52">
                  <c:v>1044</c:v>
                </c:pt>
                <c:pt idx="53">
                  <c:v>1062</c:v>
                </c:pt>
                <c:pt idx="54">
                  <c:v>1080</c:v>
                </c:pt>
                <c:pt idx="55">
                  <c:v>1098</c:v>
                </c:pt>
                <c:pt idx="56">
                  <c:v>1116</c:v>
                </c:pt>
                <c:pt idx="57">
                  <c:v>1134</c:v>
                </c:pt>
                <c:pt idx="58">
                  <c:v>1152</c:v>
                </c:pt>
                <c:pt idx="59">
                  <c:v>1170</c:v>
                </c:pt>
                <c:pt idx="60">
                  <c:v>1188</c:v>
                </c:pt>
                <c:pt idx="61">
                  <c:v>1199.8800000000001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8D-4A06-BA00-7B97D1F2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334464"/>
        <c:axId val="1712334944"/>
      </c:scatterChart>
      <c:valAx>
        <c:axId val="1712334464"/>
        <c:scaling>
          <c:logBase val="10"/>
          <c:orientation val="minMax"/>
          <c:max val="10000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2334944"/>
        <c:crosses val="autoZero"/>
        <c:crossBetween val="midCat"/>
      </c:valAx>
      <c:valAx>
        <c:axId val="1712334944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23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en-US" altLang="ja-JP" sz="2400">
                <a:latin typeface="メイリオ" panose="020B0604030504040204" pitchFamily="50" charset="-128"/>
                <a:ea typeface="メイリオ" panose="020B0604030504040204" pitchFamily="50" charset="-128"/>
              </a:rPr>
              <a:t>OCR</a:t>
            </a:r>
            <a:r>
              <a:rPr lang="ja-JP" altLang="en-US" sz="2400">
                <a:latin typeface="メイリオ" panose="020B0604030504040204" pitchFamily="50" charset="-128"/>
                <a:ea typeface="メイリオ" panose="020B0604030504040204" pitchFamily="50" charset="-128"/>
              </a:rPr>
              <a:t>保護協調曲線</a:t>
            </a:r>
            <a:endParaRPr lang="en-US" altLang="ja-JP" sz="2400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>
        <c:manualLayout>
          <c:xMode val="edge"/>
          <c:yMode val="edge"/>
          <c:x val="0.37484179093395498"/>
          <c:y val="8.97295679483445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937048747E-2"/>
          <c:y val="8.8960662445736374E-2"/>
          <c:w val="0.8867739005624532"/>
          <c:h val="0.863520726832262"/>
        </c:manualLayout>
      </c:layout>
      <c:scatterChart>
        <c:scatterStyle val="lineMarker"/>
        <c:varyColors val="0"/>
        <c:ser>
          <c:idx val="1"/>
          <c:order val="1"/>
          <c:tx>
            <c:strRef>
              <c:f>Sheet2!$R$3</c:f>
              <c:strCache>
                <c:ptCount val="1"/>
                <c:pt idx="0">
                  <c:v>NS-4R21(瞬時値）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Sheet2!$R$5:$R$7</c:f>
              <c:numCache>
                <c:formatCode>General</c:formatCode>
                <c:ptCount val="3"/>
                <c:pt idx="0">
                  <c:v>1200</c:v>
                </c:pt>
                <c:pt idx="1">
                  <c:v>1200</c:v>
                </c:pt>
                <c:pt idx="2">
                  <c:v>12000</c:v>
                </c:pt>
              </c:numCache>
            </c:numRef>
          </c:xVal>
          <c:yVal>
            <c:numRef>
              <c:f>Sheet2!$S$5:$S$7</c:f>
              <c:numCache>
                <c:formatCode>General</c:formatCode>
                <c:ptCount val="3"/>
                <c:pt idx="0" formatCode="0.000">
                  <c:v>0.13236851394281679</c:v>
                </c:pt>
                <c:pt idx="1">
                  <c:v>0.06</c:v>
                </c:pt>
                <c:pt idx="2">
                  <c:v>0.06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9E-4141-B82E-837074C1F05E}"/>
            </c:ext>
          </c:extLst>
        </c:ser>
        <c:ser>
          <c:idx val="3"/>
          <c:order val="3"/>
          <c:tx>
            <c:strRef>
              <c:f>Sheet2!$V$3</c:f>
              <c:strCache>
                <c:ptCount val="1"/>
                <c:pt idx="0">
                  <c:v>MOC-A1V-R(A棟)(瞬時)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Sheet2!$V$5:$V$7</c:f>
              <c:numCache>
                <c:formatCode>General</c:formatCode>
                <c:ptCount val="3"/>
                <c:pt idx="0">
                  <c:v>160</c:v>
                </c:pt>
                <c:pt idx="1">
                  <c:v>160</c:v>
                </c:pt>
                <c:pt idx="2">
                  <c:v>1250</c:v>
                </c:pt>
              </c:numCache>
            </c:numRef>
          </c:xVal>
          <c:yVal>
            <c:numRef>
              <c:f>Sheet2!$W$5:$W$7</c:f>
              <c:numCache>
                <c:formatCode>General</c:formatCode>
                <c:ptCount val="3"/>
                <c:pt idx="0" formatCode="0.000">
                  <c:v>0.10252191085463544</c:v>
                </c:pt>
                <c:pt idx="1">
                  <c:v>0.05</c:v>
                </c:pt>
                <c:pt idx="2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9E-4141-B82E-837074C1F05E}"/>
            </c:ext>
          </c:extLst>
        </c:ser>
        <c:ser>
          <c:idx val="5"/>
          <c:order val="5"/>
          <c:tx>
            <c:strRef>
              <c:f>Sheet2!$Z$4</c:f>
              <c:strCache>
                <c:ptCount val="1"/>
                <c:pt idx="0">
                  <c:v>電流値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Sheet2!$Z$5:$Z$7</c:f>
              <c:numCache>
                <c:formatCode>General</c:formatCode>
                <c:ptCount val="3"/>
                <c:pt idx="0">
                  <c:v>160</c:v>
                </c:pt>
                <c:pt idx="1">
                  <c:v>160</c:v>
                </c:pt>
                <c:pt idx="2">
                  <c:v>1250</c:v>
                </c:pt>
              </c:numCache>
            </c:numRef>
          </c:xVal>
          <c:yVal>
            <c:numRef>
              <c:f>Sheet2!$AA$5:$AA$7</c:f>
              <c:numCache>
                <c:formatCode>General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E9E-4141-B82E-837074C1F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05920"/>
        <c:axId val="102294880"/>
      </c:scatterChart>
      <c:scatterChart>
        <c:scatterStyle val="smoothMarker"/>
        <c:varyColors val="0"/>
        <c:ser>
          <c:idx val="0"/>
          <c:order val="0"/>
          <c:tx>
            <c:strRef>
              <c:f>Sheet2!$P$3</c:f>
              <c:strCache>
                <c:ptCount val="1"/>
                <c:pt idx="0">
                  <c:v>NS-4R21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Sheet2!$P$5:$P$66</c:f>
              <c:numCache>
                <c:formatCode>0.0</c:formatCode>
                <c:ptCount val="62"/>
                <c:pt idx="0">
                  <c:v>181.8</c:v>
                </c:pt>
                <c:pt idx="1">
                  <c:v>183.6</c:v>
                </c:pt>
                <c:pt idx="2">
                  <c:v>185.4</c:v>
                </c:pt>
                <c:pt idx="3">
                  <c:v>187.2</c:v>
                </c:pt>
                <c:pt idx="4">
                  <c:v>189</c:v>
                </c:pt>
                <c:pt idx="5">
                  <c:v>198</c:v>
                </c:pt>
                <c:pt idx="6">
                  <c:v>216</c:v>
                </c:pt>
                <c:pt idx="7">
                  <c:v>234</c:v>
                </c:pt>
                <c:pt idx="8">
                  <c:v>252</c:v>
                </c:pt>
                <c:pt idx="9">
                  <c:v>270</c:v>
                </c:pt>
                <c:pt idx="10">
                  <c:v>288</c:v>
                </c:pt>
                <c:pt idx="11">
                  <c:v>306</c:v>
                </c:pt>
                <c:pt idx="12">
                  <c:v>324</c:v>
                </c:pt>
                <c:pt idx="13">
                  <c:v>342</c:v>
                </c:pt>
                <c:pt idx="14">
                  <c:v>360</c:v>
                </c:pt>
                <c:pt idx="15">
                  <c:v>378</c:v>
                </c:pt>
                <c:pt idx="16">
                  <c:v>396</c:v>
                </c:pt>
                <c:pt idx="17">
                  <c:v>414</c:v>
                </c:pt>
                <c:pt idx="18">
                  <c:v>432</c:v>
                </c:pt>
                <c:pt idx="19">
                  <c:v>450</c:v>
                </c:pt>
                <c:pt idx="20">
                  <c:v>468</c:v>
                </c:pt>
                <c:pt idx="21">
                  <c:v>486</c:v>
                </c:pt>
                <c:pt idx="22">
                  <c:v>504</c:v>
                </c:pt>
                <c:pt idx="23">
                  <c:v>522</c:v>
                </c:pt>
                <c:pt idx="24">
                  <c:v>540</c:v>
                </c:pt>
                <c:pt idx="25">
                  <c:v>558</c:v>
                </c:pt>
                <c:pt idx="26">
                  <c:v>576</c:v>
                </c:pt>
                <c:pt idx="27">
                  <c:v>594</c:v>
                </c:pt>
                <c:pt idx="28">
                  <c:v>612</c:v>
                </c:pt>
                <c:pt idx="29">
                  <c:v>630</c:v>
                </c:pt>
                <c:pt idx="30">
                  <c:v>648</c:v>
                </c:pt>
                <c:pt idx="31">
                  <c:v>666</c:v>
                </c:pt>
                <c:pt idx="32">
                  <c:v>684</c:v>
                </c:pt>
                <c:pt idx="33">
                  <c:v>702</c:v>
                </c:pt>
                <c:pt idx="34">
                  <c:v>720</c:v>
                </c:pt>
                <c:pt idx="35">
                  <c:v>738</c:v>
                </c:pt>
                <c:pt idx="36">
                  <c:v>756</c:v>
                </c:pt>
                <c:pt idx="37">
                  <c:v>774</c:v>
                </c:pt>
                <c:pt idx="38">
                  <c:v>792</c:v>
                </c:pt>
                <c:pt idx="39">
                  <c:v>810</c:v>
                </c:pt>
                <c:pt idx="40">
                  <c:v>828</c:v>
                </c:pt>
                <c:pt idx="41">
                  <c:v>846</c:v>
                </c:pt>
                <c:pt idx="42">
                  <c:v>864</c:v>
                </c:pt>
                <c:pt idx="43">
                  <c:v>882</c:v>
                </c:pt>
                <c:pt idx="44">
                  <c:v>900</c:v>
                </c:pt>
                <c:pt idx="45">
                  <c:v>918</c:v>
                </c:pt>
                <c:pt idx="46">
                  <c:v>936</c:v>
                </c:pt>
                <c:pt idx="47">
                  <c:v>954</c:v>
                </c:pt>
                <c:pt idx="48">
                  <c:v>972</c:v>
                </c:pt>
                <c:pt idx="49">
                  <c:v>990</c:v>
                </c:pt>
                <c:pt idx="50">
                  <c:v>1008</c:v>
                </c:pt>
                <c:pt idx="51">
                  <c:v>1026</c:v>
                </c:pt>
                <c:pt idx="52">
                  <c:v>1044</c:v>
                </c:pt>
                <c:pt idx="53">
                  <c:v>1062</c:v>
                </c:pt>
                <c:pt idx="54">
                  <c:v>1080</c:v>
                </c:pt>
                <c:pt idx="55">
                  <c:v>1098</c:v>
                </c:pt>
                <c:pt idx="56">
                  <c:v>1116</c:v>
                </c:pt>
                <c:pt idx="57">
                  <c:v>1134</c:v>
                </c:pt>
                <c:pt idx="58">
                  <c:v>1152</c:v>
                </c:pt>
                <c:pt idx="59">
                  <c:v>1170</c:v>
                </c:pt>
                <c:pt idx="60">
                  <c:v>1188</c:v>
                </c:pt>
                <c:pt idx="61">
                  <c:v>1199.8800000000001</c:v>
                </c:pt>
              </c:numCache>
            </c:numRef>
          </c:xVal>
          <c:yVal>
            <c:numRef>
              <c:f>Sheet2!$Q$5:$Q$66</c:f>
              <c:numCache>
                <c:formatCode>0.000</c:formatCode>
                <c:ptCount val="62"/>
                <c:pt idx="0">
                  <c:v>74.999999999999929</c:v>
                </c:pt>
                <c:pt idx="1">
                  <c:v>37.499999999999964</c:v>
                </c:pt>
                <c:pt idx="2">
                  <c:v>24.999999999999979</c:v>
                </c:pt>
                <c:pt idx="3">
                  <c:v>18.749999999999982</c:v>
                </c:pt>
                <c:pt idx="4">
                  <c:v>14.999999999999986</c:v>
                </c:pt>
                <c:pt idx="5">
                  <c:v>7.4999999999999929</c:v>
                </c:pt>
                <c:pt idx="6">
                  <c:v>3.7500000000000009</c:v>
                </c:pt>
                <c:pt idx="7">
                  <c:v>2.4999999999999996</c:v>
                </c:pt>
                <c:pt idx="8">
                  <c:v>1.8750000000000004</c:v>
                </c:pt>
                <c:pt idx="9">
                  <c:v>1.5</c:v>
                </c:pt>
                <c:pt idx="10">
                  <c:v>1.2499999999999998</c:v>
                </c:pt>
                <c:pt idx="11">
                  <c:v>1.0714285714285714</c:v>
                </c:pt>
                <c:pt idx="12">
                  <c:v>0.9375</c:v>
                </c:pt>
                <c:pt idx="13">
                  <c:v>0.83333333333333337</c:v>
                </c:pt>
                <c:pt idx="14">
                  <c:v>0.75</c:v>
                </c:pt>
                <c:pt idx="15">
                  <c:v>0.68181818181818177</c:v>
                </c:pt>
                <c:pt idx="16">
                  <c:v>0.62499999999999989</c:v>
                </c:pt>
                <c:pt idx="17">
                  <c:v>0.57692307692307698</c:v>
                </c:pt>
                <c:pt idx="18">
                  <c:v>0.5357142857142857</c:v>
                </c:pt>
                <c:pt idx="19">
                  <c:v>0.5</c:v>
                </c:pt>
                <c:pt idx="20">
                  <c:v>0.46875</c:v>
                </c:pt>
                <c:pt idx="21">
                  <c:v>0.44117647058823523</c:v>
                </c:pt>
                <c:pt idx="22">
                  <c:v>0.41666666666666669</c:v>
                </c:pt>
                <c:pt idx="23">
                  <c:v>0.39473684210526316</c:v>
                </c:pt>
                <c:pt idx="24">
                  <c:v>0.375</c:v>
                </c:pt>
                <c:pt idx="25">
                  <c:v>0.35714285714285715</c:v>
                </c:pt>
                <c:pt idx="26">
                  <c:v>0.34090909090909088</c:v>
                </c:pt>
                <c:pt idx="27">
                  <c:v>0.32608695652173914</c:v>
                </c:pt>
                <c:pt idx="28">
                  <c:v>0.3125</c:v>
                </c:pt>
                <c:pt idx="29">
                  <c:v>0.3</c:v>
                </c:pt>
                <c:pt idx="30">
                  <c:v>0.28846153846153844</c:v>
                </c:pt>
                <c:pt idx="31">
                  <c:v>0.27777777777777773</c:v>
                </c:pt>
                <c:pt idx="32">
                  <c:v>0.26785714285714285</c:v>
                </c:pt>
                <c:pt idx="33">
                  <c:v>0.25862068965517243</c:v>
                </c:pt>
                <c:pt idx="34">
                  <c:v>0.25</c:v>
                </c:pt>
                <c:pt idx="35">
                  <c:v>0.2419354838709678</c:v>
                </c:pt>
                <c:pt idx="36">
                  <c:v>0.234375</c:v>
                </c:pt>
                <c:pt idx="37">
                  <c:v>0.22727272727272729</c:v>
                </c:pt>
                <c:pt idx="38">
                  <c:v>0.22058823529411761</c:v>
                </c:pt>
                <c:pt idx="39">
                  <c:v>0.21428571428571427</c:v>
                </c:pt>
                <c:pt idx="40">
                  <c:v>0.20833333333333334</c:v>
                </c:pt>
                <c:pt idx="41">
                  <c:v>0.20270270270270269</c:v>
                </c:pt>
                <c:pt idx="42">
                  <c:v>0.19736842105263158</c:v>
                </c:pt>
                <c:pt idx="43">
                  <c:v>0.19230769230769229</c:v>
                </c:pt>
                <c:pt idx="44">
                  <c:v>0.1875</c:v>
                </c:pt>
                <c:pt idx="45">
                  <c:v>0.18292682926829271</c:v>
                </c:pt>
                <c:pt idx="46">
                  <c:v>0.17857142857142858</c:v>
                </c:pt>
                <c:pt idx="47">
                  <c:v>0.1744186046511628</c:v>
                </c:pt>
                <c:pt idx="48">
                  <c:v>0.17045454545454544</c:v>
                </c:pt>
                <c:pt idx="49">
                  <c:v>0.16666666666666666</c:v>
                </c:pt>
                <c:pt idx="50">
                  <c:v>0.16304347826086957</c:v>
                </c:pt>
                <c:pt idx="51">
                  <c:v>0.15957446808510636</c:v>
                </c:pt>
                <c:pt idx="52">
                  <c:v>0.15625</c:v>
                </c:pt>
                <c:pt idx="53">
                  <c:v>0.15306122448979589</c:v>
                </c:pt>
                <c:pt idx="54">
                  <c:v>0.15</c:v>
                </c:pt>
                <c:pt idx="55">
                  <c:v>0.14705882352941177</c:v>
                </c:pt>
                <c:pt idx="56">
                  <c:v>0.14423076923076922</c:v>
                </c:pt>
                <c:pt idx="57">
                  <c:v>0.14150943396226415</c:v>
                </c:pt>
                <c:pt idx="58">
                  <c:v>0.13888888888888887</c:v>
                </c:pt>
                <c:pt idx="59">
                  <c:v>0.13636363636363635</c:v>
                </c:pt>
                <c:pt idx="60">
                  <c:v>0.13392857142857142</c:v>
                </c:pt>
                <c:pt idx="61">
                  <c:v>0.13236851394281679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9E-4141-B82E-837074C1F05E}"/>
            </c:ext>
          </c:extLst>
        </c:ser>
        <c:ser>
          <c:idx val="2"/>
          <c:order val="2"/>
          <c:tx>
            <c:strRef>
              <c:f>Sheet2!$T$3</c:f>
              <c:strCache>
                <c:ptCount val="1"/>
                <c:pt idx="0">
                  <c:v>MOC-A1V-R(A棟)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Sheet2!$T$5:$T$69</c:f>
              <c:numCache>
                <c:formatCode>0.0</c:formatCode>
                <c:ptCount val="65"/>
                <c:pt idx="0">
                  <c:v>18.18</c:v>
                </c:pt>
                <c:pt idx="1">
                  <c:v>18.36</c:v>
                </c:pt>
                <c:pt idx="2">
                  <c:v>18.54</c:v>
                </c:pt>
                <c:pt idx="3">
                  <c:v>18.72</c:v>
                </c:pt>
                <c:pt idx="4">
                  <c:v>18.899999999999999</c:v>
                </c:pt>
                <c:pt idx="5">
                  <c:v>19.8</c:v>
                </c:pt>
                <c:pt idx="6">
                  <c:v>21.6</c:v>
                </c:pt>
                <c:pt idx="7">
                  <c:v>23.4</c:v>
                </c:pt>
                <c:pt idx="8">
                  <c:v>25.2</c:v>
                </c:pt>
                <c:pt idx="9">
                  <c:v>27</c:v>
                </c:pt>
                <c:pt idx="10">
                  <c:v>28.8</c:v>
                </c:pt>
                <c:pt idx="11">
                  <c:v>30.6</c:v>
                </c:pt>
                <c:pt idx="12">
                  <c:v>32.4</c:v>
                </c:pt>
                <c:pt idx="13">
                  <c:v>34.200000000000003</c:v>
                </c:pt>
                <c:pt idx="14">
                  <c:v>36</c:v>
                </c:pt>
                <c:pt idx="15">
                  <c:v>37.799999999999997</c:v>
                </c:pt>
                <c:pt idx="16">
                  <c:v>39.6</c:v>
                </c:pt>
                <c:pt idx="17">
                  <c:v>41.4</c:v>
                </c:pt>
                <c:pt idx="18">
                  <c:v>43.2</c:v>
                </c:pt>
                <c:pt idx="19">
                  <c:v>45</c:v>
                </c:pt>
                <c:pt idx="20">
                  <c:v>46.8</c:v>
                </c:pt>
                <c:pt idx="21">
                  <c:v>48.6</c:v>
                </c:pt>
                <c:pt idx="22">
                  <c:v>50.4</c:v>
                </c:pt>
                <c:pt idx="23">
                  <c:v>52.2</c:v>
                </c:pt>
                <c:pt idx="24">
                  <c:v>54</c:v>
                </c:pt>
                <c:pt idx="25">
                  <c:v>55.8</c:v>
                </c:pt>
                <c:pt idx="26">
                  <c:v>57.6</c:v>
                </c:pt>
                <c:pt idx="27">
                  <c:v>59.4</c:v>
                </c:pt>
                <c:pt idx="28">
                  <c:v>61.2</c:v>
                </c:pt>
                <c:pt idx="29">
                  <c:v>63</c:v>
                </c:pt>
                <c:pt idx="30">
                  <c:v>64.8</c:v>
                </c:pt>
                <c:pt idx="31">
                  <c:v>66.599999999999994</c:v>
                </c:pt>
                <c:pt idx="32">
                  <c:v>68.400000000000006</c:v>
                </c:pt>
                <c:pt idx="33">
                  <c:v>70.2</c:v>
                </c:pt>
                <c:pt idx="34">
                  <c:v>72</c:v>
                </c:pt>
                <c:pt idx="35">
                  <c:v>73.8</c:v>
                </c:pt>
                <c:pt idx="36">
                  <c:v>75.599999999999994</c:v>
                </c:pt>
                <c:pt idx="37">
                  <c:v>77.400000000000006</c:v>
                </c:pt>
                <c:pt idx="38">
                  <c:v>79.2</c:v>
                </c:pt>
                <c:pt idx="39">
                  <c:v>81</c:v>
                </c:pt>
                <c:pt idx="40">
                  <c:v>82.8</c:v>
                </c:pt>
                <c:pt idx="41">
                  <c:v>84.6</c:v>
                </c:pt>
                <c:pt idx="42">
                  <c:v>86.4</c:v>
                </c:pt>
                <c:pt idx="43">
                  <c:v>88.2</c:v>
                </c:pt>
                <c:pt idx="44">
                  <c:v>90</c:v>
                </c:pt>
                <c:pt idx="45">
                  <c:v>91.8</c:v>
                </c:pt>
                <c:pt idx="46">
                  <c:v>93.6</c:v>
                </c:pt>
                <c:pt idx="47">
                  <c:v>95.4</c:v>
                </c:pt>
                <c:pt idx="48">
                  <c:v>97.2</c:v>
                </c:pt>
                <c:pt idx="49">
                  <c:v>99</c:v>
                </c:pt>
                <c:pt idx="50">
                  <c:v>100.8</c:v>
                </c:pt>
                <c:pt idx="51">
                  <c:v>102.6</c:v>
                </c:pt>
                <c:pt idx="52">
                  <c:v>104.4</c:v>
                </c:pt>
                <c:pt idx="53">
                  <c:v>106.2</c:v>
                </c:pt>
                <c:pt idx="54">
                  <c:v>108</c:v>
                </c:pt>
                <c:pt idx="55">
                  <c:v>109.8</c:v>
                </c:pt>
                <c:pt idx="56">
                  <c:v>111.6</c:v>
                </c:pt>
                <c:pt idx="57">
                  <c:v>113.4</c:v>
                </c:pt>
                <c:pt idx="58">
                  <c:v>115.2</c:v>
                </c:pt>
                <c:pt idx="59">
                  <c:v>117</c:v>
                </c:pt>
                <c:pt idx="60">
                  <c:v>118.8</c:v>
                </c:pt>
                <c:pt idx="61">
                  <c:v>119.98800000000001</c:v>
                </c:pt>
                <c:pt idx="62">
                  <c:v>126</c:v>
                </c:pt>
                <c:pt idx="63">
                  <c:v>144</c:v>
                </c:pt>
                <c:pt idx="64">
                  <c:v>160.02000000000001</c:v>
                </c:pt>
              </c:numCache>
            </c:numRef>
          </c:xVal>
          <c:yVal>
            <c:numRef>
              <c:f>Sheet2!$U$5:$U$69</c:f>
              <c:numCache>
                <c:formatCode>0.000</c:formatCode>
                <c:ptCount val="65"/>
                <c:pt idx="0">
                  <c:v>398.00995024875613</c:v>
                </c:pt>
                <c:pt idx="1">
                  <c:v>198.01980198019805</c:v>
                </c:pt>
                <c:pt idx="2">
                  <c:v>131.36288998357975</c:v>
                </c:pt>
                <c:pt idx="3">
                  <c:v>98.039215686274375</c:v>
                </c:pt>
                <c:pt idx="4">
                  <c:v>78.048780487804862</c:v>
                </c:pt>
                <c:pt idx="5">
                  <c:v>38.095238095238059</c:v>
                </c:pt>
                <c:pt idx="6">
                  <c:v>18.181818181818183</c:v>
                </c:pt>
                <c:pt idx="7">
                  <c:v>11.594202898550723</c:v>
                </c:pt>
                <c:pt idx="8">
                  <c:v>8.3333333333333357</c:v>
                </c:pt>
                <c:pt idx="9">
                  <c:v>6.4</c:v>
                </c:pt>
                <c:pt idx="10">
                  <c:v>5.128205128205126</c:v>
                </c:pt>
                <c:pt idx="11">
                  <c:v>4.2328042328042335</c:v>
                </c:pt>
                <c:pt idx="12">
                  <c:v>3.5714285714285707</c:v>
                </c:pt>
                <c:pt idx="13">
                  <c:v>3.0651340996168583</c:v>
                </c:pt>
                <c:pt idx="14">
                  <c:v>2.666666666666667</c:v>
                </c:pt>
                <c:pt idx="15">
                  <c:v>2.3460410557184752</c:v>
                </c:pt>
                <c:pt idx="16">
                  <c:v>2.083333333333333</c:v>
                </c:pt>
                <c:pt idx="17">
                  <c:v>1.8648018648018652</c:v>
                </c:pt>
                <c:pt idx="18">
                  <c:v>1.680672268907563</c:v>
                </c:pt>
                <c:pt idx="19">
                  <c:v>1.5238095238095237</c:v>
                </c:pt>
                <c:pt idx="20">
                  <c:v>1.3888888888888888</c:v>
                </c:pt>
                <c:pt idx="21">
                  <c:v>1.271860095389507</c:v>
                </c:pt>
                <c:pt idx="22">
                  <c:v>1.169590643274854</c:v>
                </c:pt>
                <c:pt idx="23">
                  <c:v>1.0796221322537112</c:v>
                </c:pt>
                <c:pt idx="24">
                  <c:v>1</c:v>
                </c:pt>
                <c:pt idx="25">
                  <c:v>0.92915214866434359</c:v>
                </c:pt>
                <c:pt idx="26">
                  <c:v>0.86580086580086557</c:v>
                </c:pt>
                <c:pt idx="27">
                  <c:v>0.80889787664307389</c:v>
                </c:pt>
                <c:pt idx="28">
                  <c:v>0.75757575757575768</c:v>
                </c:pt>
                <c:pt idx="29">
                  <c:v>0.71111111111111103</c:v>
                </c:pt>
                <c:pt idx="30">
                  <c:v>0.668896321070234</c:v>
                </c:pt>
                <c:pt idx="31">
                  <c:v>0.63041765169424735</c:v>
                </c:pt>
                <c:pt idx="32">
                  <c:v>0.59523809523809523</c:v>
                </c:pt>
                <c:pt idx="33">
                  <c:v>0.56298381421534138</c:v>
                </c:pt>
                <c:pt idx="34">
                  <c:v>0.53333333333333333</c:v>
                </c:pt>
                <c:pt idx="35">
                  <c:v>0.5060088551549653</c:v>
                </c:pt>
                <c:pt idx="36">
                  <c:v>0.48076923076923073</c:v>
                </c:pt>
                <c:pt idx="37">
                  <c:v>0.45740423098913674</c:v>
                </c:pt>
                <c:pt idx="38">
                  <c:v>0.43572984749455329</c:v>
                </c:pt>
                <c:pt idx="39">
                  <c:v>0.41558441558441556</c:v>
                </c:pt>
                <c:pt idx="40">
                  <c:v>0.39682539682539686</c:v>
                </c:pt>
                <c:pt idx="41">
                  <c:v>0.37932669511616873</c:v>
                </c:pt>
                <c:pt idx="42">
                  <c:v>0.36297640653357532</c:v>
                </c:pt>
                <c:pt idx="43">
                  <c:v>0.34767492394611033</c:v>
                </c:pt>
                <c:pt idx="44">
                  <c:v>0.33333333333333337</c:v>
                </c:pt>
                <c:pt idx="45">
                  <c:v>0.31987205117952822</c:v>
                </c:pt>
                <c:pt idx="46">
                  <c:v>0.3072196620583717</c:v>
                </c:pt>
                <c:pt idx="47">
                  <c:v>0.29531192321889999</c:v>
                </c:pt>
                <c:pt idx="48">
                  <c:v>0.28409090909090906</c:v>
                </c:pt>
                <c:pt idx="49">
                  <c:v>0.27350427350427353</c:v>
                </c:pt>
                <c:pt idx="50">
                  <c:v>0.26350461133069836</c:v>
                </c:pt>
                <c:pt idx="51">
                  <c:v>0.25404890441409972</c:v>
                </c:pt>
                <c:pt idx="52">
                  <c:v>0.24509803921568629</c:v>
                </c:pt>
                <c:pt idx="53">
                  <c:v>0.23661638568470864</c:v>
                </c:pt>
                <c:pt idx="54">
                  <c:v>0.22857142857142856</c:v>
                </c:pt>
                <c:pt idx="55">
                  <c:v>0.22093344380005528</c:v>
                </c:pt>
                <c:pt idx="56">
                  <c:v>0.21367521367521364</c:v>
                </c:pt>
                <c:pt idx="57">
                  <c:v>0.20677177565262342</c:v>
                </c:pt>
                <c:pt idx="58">
                  <c:v>0.20020020020020018</c:v>
                </c:pt>
                <c:pt idx="59">
                  <c:v>0.19393939393939394</c:v>
                </c:pt>
                <c:pt idx="60">
                  <c:v>0.18796992481203009</c:v>
                </c:pt>
                <c:pt idx="61">
                  <c:v>0.18418090469476203</c:v>
                </c:pt>
                <c:pt idx="62">
                  <c:v>0.16666666666666669</c:v>
                </c:pt>
                <c:pt idx="63">
                  <c:v>0.12698412698412698</c:v>
                </c:pt>
                <c:pt idx="64">
                  <c:v>0.10252191085463544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9E-4141-B82E-837074C1F05E}"/>
            </c:ext>
          </c:extLst>
        </c:ser>
        <c:ser>
          <c:idx val="4"/>
          <c:order val="4"/>
          <c:tx>
            <c:strRef>
              <c:f>Sheet2!$X$3</c:f>
              <c:strCache>
                <c:ptCount val="1"/>
                <c:pt idx="0">
                  <c:v>MOC-A1V-R(A棟)Tr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Sheet2!$X$5:$X$66</c:f>
              <c:numCache>
                <c:formatCode>0.0</c:formatCode>
                <c:ptCount val="62"/>
                <c:pt idx="0">
                  <c:v>18.18</c:v>
                </c:pt>
                <c:pt idx="1">
                  <c:v>18.36</c:v>
                </c:pt>
                <c:pt idx="2">
                  <c:v>18.54</c:v>
                </c:pt>
                <c:pt idx="3">
                  <c:v>18.72</c:v>
                </c:pt>
                <c:pt idx="4">
                  <c:v>18.899999999999999</c:v>
                </c:pt>
                <c:pt idx="5">
                  <c:v>19.8</c:v>
                </c:pt>
                <c:pt idx="6">
                  <c:v>21.6</c:v>
                </c:pt>
                <c:pt idx="7">
                  <c:v>23.4</c:v>
                </c:pt>
                <c:pt idx="8">
                  <c:v>25.2</c:v>
                </c:pt>
                <c:pt idx="9">
                  <c:v>27</c:v>
                </c:pt>
                <c:pt idx="10">
                  <c:v>28.8</c:v>
                </c:pt>
                <c:pt idx="11">
                  <c:v>30.6</c:v>
                </c:pt>
                <c:pt idx="12">
                  <c:v>32.4</c:v>
                </c:pt>
                <c:pt idx="13">
                  <c:v>34.200000000000003</c:v>
                </c:pt>
                <c:pt idx="14">
                  <c:v>36</c:v>
                </c:pt>
                <c:pt idx="15">
                  <c:v>37.799999999999997</c:v>
                </c:pt>
                <c:pt idx="16">
                  <c:v>39.6</c:v>
                </c:pt>
                <c:pt idx="17">
                  <c:v>41.4</c:v>
                </c:pt>
                <c:pt idx="18">
                  <c:v>43.2</c:v>
                </c:pt>
                <c:pt idx="19">
                  <c:v>45</c:v>
                </c:pt>
                <c:pt idx="20">
                  <c:v>46.8</c:v>
                </c:pt>
                <c:pt idx="21">
                  <c:v>48.6</c:v>
                </c:pt>
                <c:pt idx="22">
                  <c:v>50.4</c:v>
                </c:pt>
                <c:pt idx="23">
                  <c:v>52.2</c:v>
                </c:pt>
                <c:pt idx="24">
                  <c:v>54</c:v>
                </c:pt>
                <c:pt idx="25">
                  <c:v>55.8</c:v>
                </c:pt>
                <c:pt idx="26">
                  <c:v>57.6</c:v>
                </c:pt>
                <c:pt idx="27">
                  <c:v>59.4</c:v>
                </c:pt>
                <c:pt idx="28">
                  <c:v>61.2</c:v>
                </c:pt>
                <c:pt idx="29">
                  <c:v>63</c:v>
                </c:pt>
                <c:pt idx="30">
                  <c:v>64.8</c:v>
                </c:pt>
                <c:pt idx="31">
                  <c:v>66.599999999999994</c:v>
                </c:pt>
                <c:pt idx="32">
                  <c:v>68.400000000000006</c:v>
                </c:pt>
                <c:pt idx="33">
                  <c:v>70.2</c:v>
                </c:pt>
                <c:pt idx="34">
                  <c:v>72</c:v>
                </c:pt>
                <c:pt idx="35">
                  <c:v>73.8</c:v>
                </c:pt>
                <c:pt idx="36">
                  <c:v>75.599999999999994</c:v>
                </c:pt>
                <c:pt idx="37">
                  <c:v>77.400000000000006</c:v>
                </c:pt>
                <c:pt idx="38">
                  <c:v>79.2</c:v>
                </c:pt>
                <c:pt idx="39">
                  <c:v>81</c:v>
                </c:pt>
                <c:pt idx="40">
                  <c:v>82.8</c:v>
                </c:pt>
                <c:pt idx="41">
                  <c:v>84.6</c:v>
                </c:pt>
                <c:pt idx="42">
                  <c:v>86.4</c:v>
                </c:pt>
                <c:pt idx="43">
                  <c:v>88.2</c:v>
                </c:pt>
                <c:pt idx="44">
                  <c:v>90</c:v>
                </c:pt>
                <c:pt idx="45">
                  <c:v>91.8</c:v>
                </c:pt>
                <c:pt idx="46">
                  <c:v>93.6</c:v>
                </c:pt>
                <c:pt idx="47">
                  <c:v>95.4</c:v>
                </c:pt>
                <c:pt idx="48">
                  <c:v>97.2</c:v>
                </c:pt>
                <c:pt idx="49">
                  <c:v>99</c:v>
                </c:pt>
                <c:pt idx="50">
                  <c:v>100.8</c:v>
                </c:pt>
                <c:pt idx="51">
                  <c:v>102.6</c:v>
                </c:pt>
                <c:pt idx="52">
                  <c:v>104.4</c:v>
                </c:pt>
                <c:pt idx="53">
                  <c:v>106.2</c:v>
                </c:pt>
                <c:pt idx="54">
                  <c:v>108</c:v>
                </c:pt>
                <c:pt idx="55">
                  <c:v>109.8</c:v>
                </c:pt>
                <c:pt idx="56">
                  <c:v>111.6</c:v>
                </c:pt>
                <c:pt idx="57">
                  <c:v>113.4</c:v>
                </c:pt>
                <c:pt idx="58">
                  <c:v>115.2</c:v>
                </c:pt>
                <c:pt idx="59">
                  <c:v>117</c:v>
                </c:pt>
                <c:pt idx="60">
                  <c:v>118.8</c:v>
                </c:pt>
                <c:pt idx="61">
                  <c:v>119.98800000000001</c:v>
                </c:pt>
              </c:numCache>
            </c:numRef>
          </c:xVal>
          <c:yVal>
            <c:numRef>
              <c:f>Sheet2!$Y$5:$Y$66</c:f>
              <c:numCache>
                <c:formatCode>0.000</c:formatCode>
                <c:ptCount val="62"/>
                <c:pt idx="0">
                  <c:v>99.502487562189032</c:v>
                </c:pt>
                <c:pt idx="1">
                  <c:v>49.504950495049513</c:v>
                </c:pt>
                <c:pt idx="2">
                  <c:v>32.840722495894937</c:v>
                </c:pt>
                <c:pt idx="3">
                  <c:v>24.509803921568594</c:v>
                </c:pt>
                <c:pt idx="4">
                  <c:v>19.512195121951216</c:v>
                </c:pt>
                <c:pt idx="5">
                  <c:v>9.5238095238095148</c:v>
                </c:pt>
                <c:pt idx="6">
                  <c:v>4.5454545454545459</c:v>
                </c:pt>
                <c:pt idx="7">
                  <c:v>2.8985507246376807</c:v>
                </c:pt>
                <c:pt idx="8">
                  <c:v>2.0833333333333339</c:v>
                </c:pt>
                <c:pt idx="9">
                  <c:v>1.6</c:v>
                </c:pt>
                <c:pt idx="10">
                  <c:v>1.2820512820512815</c:v>
                </c:pt>
                <c:pt idx="11">
                  <c:v>1.0582010582010584</c:v>
                </c:pt>
                <c:pt idx="12">
                  <c:v>0.89285714285714268</c:v>
                </c:pt>
                <c:pt idx="13">
                  <c:v>0.76628352490421459</c:v>
                </c:pt>
                <c:pt idx="14">
                  <c:v>0.66666666666666674</c:v>
                </c:pt>
                <c:pt idx="15">
                  <c:v>0.5865102639296188</c:v>
                </c:pt>
                <c:pt idx="16">
                  <c:v>0.52083333333333326</c:v>
                </c:pt>
                <c:pt idx="17">
                  <c:v>0.46620046620046629</c:v>
                </c:pt>
                <c:pt idx="18">
                  <c:v>0.42016806722689076</c:v>
                </c:pt>
                <c:pt idx="19">
                  <c:v>0.38095238095238093</c:v>
                </c:pt>
                <c:pt idx="20">
                  <c:v>0.34722222222222221</c:v>
                </c:pt>
                <c:pt idx="21">
                  <c:v>0.31796502384737674</c:v>
                </c:pt>
                <c:pt idx="22">
                  <c:v>0.29239766081871349</c:v>
                </c:pt>
                <c:pt idx="23">
                  <c:v>0.26990553306342779</c:v>
                </c:pt>
                <c:pt idx="24">
                  <c:v>0.25</c:v>
                </c:pt>
                <c:pt idx="25">
                  <c:v>0.2322880371660859</c:v>
                </c:pt>
                <c:pt idx="26">
                  <c:v>0.21645021645021639</c:v>
                </c:pt>
                <c:pt idx="27">
                  <c:v>0.20222446916076847</c:v>
                </c:pt>
                <c:pt idx="28">
                  <c:v>0.18939393939393942</c:v>
                </c:pt>
                <c:pt idx="29">
                  <c:v>0.17777777777777776</c:v>
                </c:pt>
                <c:pt idx="30">
                  <c:v>0.1672240802675585</c:v>
                </c:pt>
                <c:pt idx="31">
                  <c:v>0.15760441292356184</c:v>
                </c:pt>
                <c:pt idx="32">
                  <c:v>0.14880952380952381</c:v>
                </c:pt>
                <c:pt idx="33">
                  <c:v>0.14074595355383535</c:v>
                </c:pt>
                <c:pt idx="34">
                  <c:v>0.13333333333333333</c:v>
                </c:pt>
                <c:pt idx="35">
                  <c:v>0.12650221378874132</c:v>
                </c:pt>
                <c:pt idx="36">
                  <c:v>0.12019230769230768</c:v>
                </c:pt>
                <c:pt idx="37">
                  <c:v>0.11435105774728418</c:v>
                </c:pt>
                <c:pt idx="38">
                  <c:v>0.10893246187363832</c:v>
                </c:pt>
                <c:pt idx="39">
                  <c:v>0.10389610389610389</c:v>
                </c:pt>
                <c:pt idx="40">
                  <c:v>9.9206349206349215E-2</c:v>
                </c:pt>
                <c:pt idx="41">
                  <c:v>9.4831673779042183E-2</c:v>
                </c:pt>
                <c:pt idx="42">
                  <c:v>9.0744101633393831E-2</c:v>
                </c:pt>
                <c:pt idx="43">
                  <c:v>8.6918730986527581E-2</c:v>
                </c:pt>
                <c:pt idx="44">
                  <c:v>8.3333333333333343E-2</c:v>
                </c:pt>
                <c:pt idx="45">
                  <c:v>7.9968012794882054E-2</c:v>
                </c:pt>
                <c:pt idx="46">
                  <c:v>7.6804915514592925E-2</c:v>
                </c:pt>
                <c:pt idx="47">
                  <c:v>7.3827980804724996E-2</c:v>
                </c:pt>
                <c:pt idx="48">
                  <c:v>7.1022727272727265E-2</c:v>
                </c:pt>
                <c:pt idx="49">
                  <c:v>6.8376068376068383E-2</c:v>
                </c:pt>
                <c:pt idx="50">
                  <c:v>6.5876152832674589E-2</c:v>
                </c:pt>
                <c:pt idx="51">
                  <c:v>6.351222610352493E-2</c:v>
                </c:pt>
                <c:pt idx="52">
                  <c:v>6.1274509803921573E-2</c:v>
                </c:pt>
                <c:pt idx="53">
                  <c:v>5.9154096421177159E-2</c:v>
                </c:pt>
                <c:pt idx="54">
                  <c:v>5.7142857142857141E-2</c:v>
                </c:pt>
                <c:pt idx="55">
                  <c:v>5.523336095001382E-2</c:v>
                </c:pt>
                <c:pt idx="56">
                  <c:v>5.3418803418803409E-2</c:v>
                </c:pt>
                <c:pt idx="57">
                  <c:v>5.1692943913155855E-2</c:v>
                </c:pt>
                <c:pt idx="58">
                  <c:v>5.0050050050050046E-2</c:v>
                </c:pt>
                <c:pt idx="59">
                  <c:v>4.8484848484848485E-2</c:v>
                </c:pt>
                <c:pt idx="60">
                  <c:v>4.6992481203007523E-2</c:v>
                </c:pt>
                <c:pt idx="61">
                  <c:v>4.6045226173690508E-2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9E-4141-B82E-837074C1F05E}"/>
            </c:ext>
          </c:extLst>
        </c:ser>
        <c:ser>
          <c:idx val="6"/>
          <c:order val="6"/>
          <c:tx>
            <c:strRef>
              <c:f>Sheet2!$AB$3</c:f>
              <c:strCache>
                <c:ptCount val="1"/>
                <c:pt idx="0">
                  <c:v>Tr励磁突入電流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Sheet2!$AB$5:$AB$10</c:f>
              <c:numCache>
                <c:formatCode>General</c:formatCode>
                <c:ptCount val="6"/>
                <c:pt idx="0" formatCode="0.0">
                  <c:v>92.4</c:v>
                </c:pt>
                <c:pt idx="1">
                  <c:v>64.949999999999989</c:v>
                </c:pt>
                <c:pt idx="2">
                  <c:v>54.900000000000006</c:v>
                </c:pt>
                <c:pt idx="3">
                  <c:v>27.450000000000003</c:v>
                </c:pt>
                <c:pt idx="4">
                  <c:v>20.25</c:v>
                </c:pt>
                <c:pt idx="5">
                  <c:v>13.125</c:v>
                </c:pt>
              </c:numCache>
            </c:numRef>
          </c:xVal>
          <c:yVal>
            <c:numRef>
              <c:f>Sheet2!$AC$5:$AC$10</c:f>
              <c:numCache>
                <c:formatCode>General</c:formatCode>
                <c:ptCount val="6"/>
                <c:pt idx="0" formatCode="0.00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E9E-4141-B82E-837074C1F05E}"/>
            </c:ext>
          </c:extLst>
        </c:ser>
        <c:ser>
          <c:idx val="7"/>
          <c:order val="7"/>
          <c:tx>
            <c:strRef>
              <c:f>Sheet2!$AD$3</c:f>
              <c:strCache>
                <c:ptCount val="1"/>
                <c:pt idx="0">
                  <c:v>短絡電流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Sheet2!$AD$5:$AD$8</c:f>
              <c:numCache>
                <c:formatCode>0.0</c:formatCode>
                <c:ptCount val="4"/>
                <c:pt idx="0">
                  <c:v>829</c:v>
                </c:pt>
                <c:pt idx="1">
                  <c:v>829</c:v>
                </c:pt>
                <c:pt idx="2">
                  <c:v>829</c:v>
                </c:pt>
                <c:pt idx="3">
                  <c:v>829</c:v>
                </c:pt>
              </c:numCache>
            </c:numRef>
          </c:xVal>
          <c:yVal>
            <c:numRef>
              <c:f>Sheet2!$AE$5:$AE$8</c:f>
              <c:numCache>
                <c:formatCode>General</c:formatCode>
                <c:ptCount val="4"/>
                <c:pt idx="0" formatCode="0.000">
                  <c:v>0.01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E9E-4141-B82E-837074C1F05E}"/>
            </c:ext>
          </c:extLst>
        </c:ser>
        <c:ser>
          <c:idx val="8"/>
          <c:order val="8"/>
          <c:tx>
            <c:strRef>
              <c:f>Sheet2!$AD$3</c:f>
              <c:strCache>
                <c:ptCount val="1"/>
                <c:pt idx="0">
                  <c:v>短絡電流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Sheet2!$AD$13:$AD$16</c:f>
              <c:numCache>
                <c:formatCode>0.0</c:formatCode>
                <c:ptCount val="4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</c:numCache>
            </c:numRef>
          </c:xVal>
          <c:yVal>
            <c:numRef>
              <c:f>Sheet2!$AE$13:$AE$16</c:f>
              <c:numCache>
                <c:formatCode>General</c:formatCode>
                <c:ptCount val="4"/>
                <c:pt idx="0" formatCode="0.000">
                  <c:v>0.01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E9E-4141-B82E-837074C1F05E}"/>
            </c:ext>
          </c:extLst>
        </c:ser>
        <c:ser>
          <c:idx val="9"/>
          <c:order val="9"/>
          <c:tx>
            <c:v>瞬時許容（22m2)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Sheet2!$AF$5:$AF$25</c:f>
              <c:numCache>
                <c:formatCode>General</c:formatCode>
                <c:ptCount val="21"/>
                <c:pt idx="0">
                  <c:v>93.223945421763815</c:v>
                </c:pt>
                <c:pt idx="1">
                  <c:v>131.83856795338758</c:v>
                </c:pt>
                <c:pt idx="2">
                  <c:v>294.8</c:v>
                </c:pt>
                <c:pt idx="3">
                  <c:v>310.74648473921275</c:v>
                </c:pt>
                <c:pt idx="4">
                  <c:v>329.59641988346903</c:v>
                </c:pt>
                <c:pt idx="5">
                  <c:v>352.3533940317792</c:v>
                </c:pt>
                <c:pt idx="6">
                  <c:v>380.58516348731553</c:v>
                </c:pt>
                <c:pt idx="7">
                  <c:v>416.91015818758842</c:v>
                </c:pt>
                <c:pt idx="8">
                  <c:v>466.11972710881912</c:v>
                </c:pt>
                <c:pt idx="9">
                  <c:v>538.22869984174326</c:v>
                </c:pt>
                <c:pt idx="10">
                  <c:v>659.19283976693805</c:v>
                </c:pt>
                <c:pt idx="11">
                  <c:v>932.23945421763824</c:v>
                </c:pt>
                <c:pt idx="12">
                  <c:v>982.66666666666674</c:v>
                </c:pt>
                <c:pt idx="13">
                  <c:v>1042.2753954689711</c:v>
                </c:pt>
                <c:pt idx="14">
                  <c:v>1114.2392664312017</c:v>
                </c:pt>
                <c:pt idx="15">
                  <c:v>1203.5159602874683</c:v>
                </c:pt>
                <c:pt idx="16">
                  <c:v>1318.3856795338761</c:v>
                </c:pt>
                <c:pt idx="17">
                  <c:v>1474.000000000002</c:v>
                </c:pt>
                <c:pt idx="18">
                  <c:v>1702.0285935710199</c:v>
                </c:pt>
                <c:pt idx="19">
                  <c:v>2084.5507909379476</c:v>
                </c:pt>
                <c:pt idx="20">
                  <c:v>2948.0000000000136</c:v>
                </c:pt>
              </c:numCache>
            </c:numRef>
          </c:xVal>
          <c:yVal>
            <c:numRef>
              <c:f>Sheet2!$AG$5:$AG$25</c:f>
              <c:numCache>
                <c:formatCode>General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0.05</c:v>
                </c:pt>
                <c:pt idx="17">
                  <c:v>3.9999999999999897E-2</c:v>
                </c:pt>
                <c:pt idx="18">
                  <c:v>2.9999999999999898E-2</c:v>
                </c:pt>
                <c:pt idx="19">
                  <c:v>1.99999999999999E-2</c:v>
                </c:pt>
                <c:pt idx="20">
                  <c:v>9.99999999999991E-3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0A-474F-9F4B-27FA33FDDA7A}"/>
            </c:ext>
          </c:extLst>
        </c:ser>
        <c:ser>
          <c:idx val="10"/>
          <c:order val="10"/>
          <c:tx>
            <c:v>瞬時許容（38m2)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Sheet2!$AF$26:$AF$46</c:f>
              <c:numCache>
                <c:formatCode>General</c:formatCode>
                <c:ptCount val="21"/>
                <c:pt idx="0">
                  <c:v>161.02317845577386</c:v>
                </c:pt>
                <c:pt idx="1">
                  <c:v>227.72116282857854</c:v>
                </c:pt>
                <c:pt idx="2">
                  <c:v>509.2</c:v>
                </c:pt>
                <c:pt idx="3">
                  <c:v>536.74392818591298</c:v>
                </c:pt>
                <c:pt idx="4">
                  <c:v>569.3029070714465</c:v>
                </c:pt>
                <c:pt idx="5">
                  <c:v>608.6104078730732</c:v>
                </c:pt>
                <c:pt idx="6">
                  <c:v>657.37437329627221</c:v>
                </c:pt>
                <c:pt idx="7">
                  <c:v>720.11754596037997</c:v>
                </c:pt>
                <c:pt idx="8">
                  <c:v>805.1158922788693</c:v>
                </c:pt>
                <c:pt idx="9">
                  <c:v>929.667754272102</c:v>
                </c:pt>
                <c:pt idx="10">
                  <c:v>1138.605814142893</c:v>
                </c:pt>
                <c:pt idx="11">
                  <c:v>1610.2317845577386</c:v>
                </c:pt>
                <c:pt idx="12">
                  <c:v>1697.3333333333335</c:v>
                </c:pt>
                <c:pt idx="13">
                  <c:v>1800.2938649009498</c:v>
                </c:pt>
                <c:pt idx="14">
                  <c:v>1924.5950965629847</c:v>
                </c:pt>
                <c:pt idx="15">
                  <c:v>2078.8002950419905</c:v>
                </c:pt>
                <c:pt idx="16">
                  <c:v>2277.211628285786</c:v>
                </c:pt>
                <c:pt idx="17">
                  <c:v>2546.0000000000032</c:v>
                </c:pt>
                <c:pt idx="18">
                  <c:v>2939.8675707135799</c:v>
                </c:pt>
                <c:pt idx="19">
                  <c:v>3600.5877298019091</c:v>
                </c:pt>
                <c:pt idx="20">
                  <c:v>5092.0000000000236</c:v>
                </c:pt>
              </c:numCache>
            </c:numRef>
          </c:xVal>
          <c:yVal>
            <c:numRef>
              <c:f>Sheet2!$AG$26:$AG$46</c:f>
              <c:numCache>
                <c:formatCode>General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0.05</c:v>
                </c:pt>
                <c:pt idx="17">
                  <c:v>3.9999999999999897E-2</c:v>
                </c:pt>
                <c:pt idx="18">
                  <c:v>2.9999999999999898E-2</c:v>
                </c:pt>
                <c:pt idx="19">
                  <c:v>1.99999999999999E-2</c:v>
                </c:pt>
                <c:pt idx="20">
                  <c:v>9.99999999999991E-3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0A-474F-9F4B-27FA33FDDA7A}"/>
            </c:ext>
          </c:extLst>
        </c:ser>
        <c:ser>
          <c:idx val="11"/>
          <c:order val="11"/>
          <c:tx>
            <c:v>瞬時許容（60m2)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Sheet2!$AF$47:$AF$67</c:f>
              <c:numCache>
                <c:formatCode>General</c:formatCode>
                <c:ptCount val="21"/>
                <c:pt idx="0">
                  <c:v>254.24712387753766</c:v>
                </c:pt>
                <c:pt idx="1">
                  <c:v>359.55973078196615</c:v>
                </c:pt>
                <c:pt idx="2">
                  <c:v>804</c:v>
                </c:pt>
                <c:pt idx="3">
                  <c:v>847.49041292512572</c:v>
                </c:pt>
                <c:pt idx="4">
                  <c:v>898.89932695491552</c:v>
                </c:pt>
                <c:pt idx="5">
                  <c:v>960.96380190485252</c:v>
                </c:pt>
                <c:pt idx="6">
                  <c:v>1037.9595367835877</c:v>
                </c:pt>
                <c:pt idx="7">
                  <c:v>1137.0277041479683</c:v>
                </c:pt>
                <c:pt idx="8">
                  <c:v>1271.2356193876885</c:v>
                </c:pt>
                <c:pt idx="9">
                  <c:v>1467.8964541138453</c:v>
                </c:pt>
                <c:pt idx="10">
                  <c:v>1797.798653909831</c:v>
                </c:pt>
                <c:pt idx="11">
                  <c:v>2542.4712387753771</c:v>
                </c:pt>
                <c:pt idx="12">
                  <c:v>2680</c:v>
                </c:pt>
                <c:pt idx="13">
                  <c:v>2842.5692603699213</c:v>
                </c:pt>
                <c:pt idx="14">
                  <c:v>3038.8343629941869</c:v>
                </c:pt>
                <c:pt idx="15">
                  <c:v>3282.3162553294592</c:v>
                </c:pt>
                <c:pt idx="16">
                  <c:v>3595.5973078196621</c:v>
                </c:pt>
                <c:pt idx="17">
                  <c:v>4020.000000000005</c:v>
                </c:pt>
                <c:pt idx="18">
                  <c:v>4641.8961642845989</c:v>
                </c:pt>
                <c:pt idx="19">
                  <c:v>5685.1385207398571</c:v>
                </c:pt>
                <c:pt idx="20">
                  <c:v>8040.0000000000364</c:v>
                </c:pt>
              </c:numCache>
            </c:numRef>
          </c:xVal>
          <c:yVal>
            <c:numRef>
              <c:f>Sheet2!$AG$47:$AG$67</c:f>
              <c:numCache>
                <c:formatCode>General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0.05</c:v>
                </c:pt>
                <c:pt idx="17">
                  <c:v>3.9999999999999897E-2</c:v>
                </c:pt>
                <c:pt idx="18">
                  <c:v>2.9999999999999898E-2</c:v>
                </c:pt>
                <c:pt idx="19">
                  <c:v>1.99999999999999E-2</c:v>
                </c:pt>
                <c:pt idx="20">
                  <c:v>9.99999999999991E-3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0A-474F-9F4B-27FA33FDDA7A}"/>
            </c:ext>
          </c:extLst>
        </c:ser>
        <c:ser>
          <c:idx val="12"/>
          <c:order val="12"/>
          <c:tx>
            <c:v>瞬時許容（100m2)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Sheet2!$AF$68:$AF$88</c:f>
              <c:numCache>
                <c:formatCode>General</c:formatCode>
                <c:ptCount val="21"/>
                <c:pt idx="0">
                  <c:v>423.74520646256281</c:v>
                </c:pt>
                <c:pt idx="1">
                  <c:v>599.26621796994357</c:v>
                </c:pt>
                <c:pt idx="2">
                  <c:v>1340</c:v>
                </c:pt>
                <c:pt idx="3">
                  <c:v>1412.484021541876</c:v>
                </c:pt>
                <c:pt idx="4">
                  <c:v>1498.1655449248592</c:v>
                </c:pt>
                <c:pt idx="5">
                  <c:v>1601.6063365080875</c:v>
                </c:pt>
                <c:pt idx="6">
                  <c:v>1729.9325613059796</c:v>
                </c:pt>
                <c:pt idx="7">
                  <c:v>1895.0461735799472</c:v>
                </c:pt>
                <c:pt idx="8">
                  <c:v>2118.7260323128144</c:v>
                </c:pt>
                <c:pt idx="9">
                  <c:v>2446.4940901897421</c:v>
                </c:pt>
                <c:pt idx="10">
                  <c:v>2996.3310898497184</c:v>
                </c:pt>
                <c:pt idx="11">
                  <c:v>4237.4520646256287</c:v>
                </c:pt>
                <c:pt idx="12">
                  <c:v>4466.666666666667</c:v>
                </c:pt>
                <c:pt idx="13">
                  <c:v>4737.6154339498689</c:v>
                </c:pt>
                <c:pt idx="14">
                  <c:v>5064.7239383236447</c:v>
                </c:pt>
                <c:pt idx="15">
                  <c:v>5470.5270922157642</c:v>
                </c:pt>
                <c:pt idx="16">
                  <c:v>5992.6621796994368</c:v>
                </c:pt>
                <c:pt idx="17">
                  <c:v>6700.0000000000091</c:v>
                </c:pt>
                <c:pt idx="18">
                  <c:v>7736.4936071409993</c:v>
                </c:pt>
                <c:pt idx="19">
                  <c:v>9475.2308678997615</c:v>
                </c:pt>
                <c:pt idx="20">
                  <c:v>13400.000000000062</c:v>
                </c:pt>
              </c:numCache>
            </c:numRef>
          </c:xVal>
          <c:yVal>
            <c:numRef>
              <c:f>Sheet2!$AG$68:$AG$88</c:f>
              <c:numCache>
                <c:formatCode>General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0.05</c:v>
                </c:pt>
                <c:pt idx="17">
                  <c:v>3.9999999999999897E-2</c:v>
                </c:pt>
                <c:pt idx="18">
                  <c:v>2.9999999999999898E-2</c:v>
                </c:pt>
                <c:pt idx="19">
                  <c:v>1.99999999999999E-2</c:v>
                </c:pt>
                <c:pt idx="20">
                  <c:v>9.99999999999991E-3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0A-474F-9F4B-27FA33FDDA7A}"/>
            </c:ext>
          </c:extLst>
        </c:ser>
        <c:ser>
          <c:idx val="13"/>
          <c:order val="13"/>
          <c:tx>
            <c:v>短絡電流（低圧1.2倍の余裕）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0A-474F-9F4B-27FA33FDDA7A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0A-474F-9F4B-27FA33FDDA7A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F0A-474F-9F4B-27FA33FDDA7A}"/>
              </c:ext>
            </c:extLst>
          </c:dPt>
          <c:xVal>
            <c:numRef>
              <c:f>Sheet2!$AD$9:$AD$12</c:f>
              <c:numCache>
                <c:formatCode>0.0</c:formatCode>
                <c:ptCount val="4"/>
                <c:pt idx="0">
                  <c:v>994.8</c:v>
                </c:pt>
                <c:pt idx="1">
                  <c:v>994.8</c:v>
                </c:pt>
                <c:pt idx="2">
                  <c:v>994.8</c:v>
                </c:pt>
                <c:pt idx="3">
                  <c:v>994.8</c:v>
                </c:pt>
              </c:numCache>
            </c:numRef>
          </c:xVal>
          <c:yVal>
            <c:numRef>
              <c:f>Sheet2!$AE$9:$AE$12</c:f>
              <c:numCache>
                <c:formatCode>General</c:formatCode>
                <c:ptCount val="4"/>
                <c:pt idx="0" formatCode="0.000">
                  <c:v>0.01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0A-474F-9F4B-27FA33FDDA7A}"/>
            </c:ext>
          </c:extLst>
        </c:ser>
        <c:ser>
          <c:idx val="14"/>
          <c:order val="14"/>
          <c:tx>
            <c:v>瞬時許容（22m2)遮断考慮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Sheet2!$AF$5:$AF$25</c:f>
              <c:numCache>
                <c:formatCode>General</c:formatCode>
                <c:ptCount val="21"/>
                <c:pt idx="0">
                  <c:v>93.223945421763815</c:v>
                </c:pt>
                <c:pt idx="1">
                  <c:v>131.83856795338758</c:v>
                </c:pt>
                <c:pt idx="2">
                  <c:v>294.8</c:v>
                </c:pt>
                <c:pt idx="3">
                  <c:v>310.74648473921275</c:v>
                </c:pt>
                <c:pt idx="4">
                  <c:v>329.59641988346903</c:v>
                </c:pt>
                <c:pt idx="5">
                  <c:v>352.3533940317792</c:v>
                </c:pt>
                <c:pt idx="6">
                  <c:v>380.58516348731553</c:v>
                </c:pt>
                <c:pt idx="7">
                  <c:v>416.91015818758842</c:v>
                </c:pt>
                <c:pt idx="8">
                  <c:v>466.11972710881912</c:v>
                </c:pt>
                <c:pt idx="9">
                  <c:v>538.22869984174326</c:v>
                </c:pt>
                <c:pt idx="10">
                  <c:v>659.19283976693805</c:v>
                </c:pt>
                <c:pt idx="11">
                  <c:v>932.23945421763824</c:v>
                </c:pt>
                <c:pt idx="12">
                  <c:v>982.66666666666674</c:v>
                </c:pt>
                <c:pt idx="13">
                  <c:v>1042.2753954689711</c:v>
                </c:pt>
                <c:pt idx="14">
                  <c:v>1114.2392664312017</c:v>
                </c:pt>
                <c:pt idx="15">
                  <c:v>1203.5159602874683</c:v>
                </c:pt>
                <c:pt idx="16">
                  <c:v>1318.3856795338761</c:v>
                </c:pt>
                <c:pt idx="17">
                  <c:v>1474.000000000002</c:v>
                </c:pt>
                <c:pt idx="18">
                  <c:v>1702.0285935710199</c:v>
                </c:pt>
                <c:pt idx="19">
                  <c:v>2084.5507909379476</c:v>
                </c:pt>
                <c:pt idx="20">
                  <c:v>2948.0000000000136</c:v>
                </c:pt>
              </c:numCache>
            </c:numRef>
          </c:xVal>
          <c:y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625-42D5-A927-1A8E5183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05920"/>
        <c:axId val="102294880"/>
      </c:scatterChart>
      <c:valAx>
        <c:axId val="102305920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94880"/>
        <c:crosses val="autoZero"/>
        <c:crossBetween val="midCat"/>
      </c:valAx>
      <c:valAx>
        <c:axId val="102294880"/>
        <c:scaling>
          <c:logBase val="10"/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3059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2.xml"/><Relationship Id="rId7" Type="http://schemas.openxmlformats.org/officeDocument/2006/relationships/image" Target="../media/image5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278948</xdr:colOff>
      <xdr:row>11</xdr:row>
      <xdr:rowOff>163287</xdr:rowOff>
    </xdr:from>
    <xdr:to>
      <xdr:col>11</xdr:col>
      <xdr:colOff>343669</xdr:colOff>
      <xdr:row>23</xdr:row>
      <xdr:rowOff>164012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7CE073-1452-E184-113B-101C32BE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305" y="3292930"/>
          <a:ext cx="3602578" cy="2939868"/>
        </a:xfrm>
        <a:prstGeom prst="rect">
          <a:avLst/>
        </a:prstGeom>
      </xdr:spPr>
    </xdr:pic>
    <xdr:clientData/>
  </xdr:twoCellAnchor>
  <xdr:twoCellAnchor>
    <xdr:from>
      <xdr:col>17</xdr:col>
      <xdr:colOff>314325</xdr:colOff>
      <xdr:row>1354</xdr:row>
      <xdr:rowOff>90487</xdr:rowOff>
    </xdr:from>
    <xdr:to>
      <xdr:col>28</xdr:col>
      <xdr:colOff>0</xdr:colOff>
      <xdr:row>1365</xdr:row>
      <xdr:rowOff>214312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D41643-3C62-591B-E5E4-137231C94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127226</xdr:colOff>
      <xdr:row>3</xdr:row>
      <xdr:rowOff>70794</xdr:rowOff>
    </xdr:from>
    <xdr:to>
      <xdr:col>46</xdr:col>
      <xdr:colOff>151473</xdr:colOff>
      <xdr:row>36</xdr:row>
      <xdr:rowOff>153054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35B2D7-4A24-4B4E-8D9F-482E5BB0F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207065</xdr:colOff>
      <xdr:row>29</xdr:row>
      <xdr:rowOff>153603</xdr:rowOff>
    </xdr:from>
    <xdr:to>
      <xdr:col>12</xdr:col>
      <xdr:colOff>198639</xdr:colOff>
      <xdr:row>33</xdr:row>
      <xdr:rowOff>74543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7E16140-FEBA-3C16-3655-7BF7CF71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4522" y="7607951"/>
          <a:ext cx="3909247" cy="1113636"/>
        </a:xfrm>
        <a:prstGeom prst="rect">
          <a:avLst/>
        </a:prstGeom>
      </xdr:spPr>
    </xdr:pic>
    <xdr:clientData/>
  </xdr:twoCellAnchor>
  <xdr:oneCellAnchor>
    <xdr:from>
      <xdr:col>1</xdr:col>
      <xdr:colOff>207065</xdr:colOff>
      <xdr:row>54</xdr:row>
      <xdr:rowOff>153603</xdr:rowOff>
    </xdr:from>
    <xdr:ext cx="3801574" cy="1098576"/>
    <xdr:pic>
      <xdr:nvPicPr>
        <xdr:cNvPr id="12" name="図 11">
          <a:extLst>
            <a:ext uri="{FF2B5EF4-FFF2-40B4-BE49-F238E27FC236}">
              <a16:creationId xmlns:a16="http://schemas.microsoft.com/office/drawing/2014/main" id="{0753DA26-FA75-4769-A914-945A64CF4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792" y="7548467"/>
          <a:ext cx="3801574" cy="1098576"/>
        </a:xfrm>
        <a:prstGeom prst="rect">
          <a:avLst/>
        </a:prstGeom>
      </xdr:spPr>
    </xdr:pic>
    <xdr:clientData/>
  </xdr:oneCellAnchor>
  <xdr:oneCellAnchor>
    <xdr:from>
      <xdr:col>2</xdr:col>
      <xdr:colOff>138546</xdr:colOff>
      <xdr:row>61</xdr:row>
      <xdr:rowOff>50649</xdr:rowOff>
    </xdr:from>
    <xdr:ext cx="1316181" cy="814884"/>
    <xdr:pic>
      <xdr:nvPicPr>
        <xdr:cNvPr id="13" name="図 12">
          <a:extLst>
            <a:ext uri="{FF2B5EF4-FFF2-40B4-BE49-F238E27FC236}">
              <a16:creationId xmlns:a16="http://schemas.microsoft.com/office/drawing/2014/main" id="{8A2D774B-A1D3-4103-83FD-E363107C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7637" y="16035331"/>
          <a:ext cx="1316181" cy="814884"/>
        </a:xfrm>
        <a:prstGeom prst="rect">
          <a:avLst/>
        </a:prstGeom>
      </xdr:spPr>
    </xdr:pic>
    <xdr:clientData/>
  </xdr:oneCellAnchor>
  <xdr:twoCellAnchor editAs="oneCell">
    <xdr:from>
      <xdr:col>1</xdr:col>
      <xdr:colOff>19609</xdr:colOff>
      <xdr:row>75</xdr:row>
      <xdr:rowOff>193302</xdr:rowOff>
    </xdr:from>
    <xdr:to>
      <xdr:col>13</xdr:col>
      <xdr:colOff>304012</xdr:colOff>
      <xdr:row>102</xdr:row>
      <xdr:rowOff>5602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D4B9804-235A-3588-9468-A455203D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3168" y="19198478"/>
          <a:ext cx="4452991" cy="616603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231322</xdr:colOff>
      <xdr:row>105</xdr:row>
      <xdr:rowOff>190500</xdr:rowOff>
    </xdr:from>
    <xdr:to>
      <xdr:col>4</xdr:col>
      <xdr:colOff>332177</xdr:colOff>
      <xdr:row>108</xdr:row>
      <xdr:rowOff>74925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9AFDC3-B3FB-FEB8-8A11-3D533488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1679" y="27146250"/>
          <a:ext cx="1162212" cy="619211"/>
        </a:xfrm>
        <a:prstGeom prst="rect">
          <a:avLst/>
        </a:prstGeom>
      </xdr:spPr>
    </xdr:pic>
    <xdr:clientData/>
  </xdr:twoCellAnchor>
  <xdr:twoCellAnchor editAs="oneCell">
    <xdr:from>
      <xdr:col>1</xdr:col>
      <xdr:colOff>68037</xdr:colOff>
      <xdr:row>109</xdr:row>
      <xdr:rowOff>166468</xdr:rowOff>
    </xdr:from>
    <xdr:to>
      <xdr:col>12</xdr:col>
      <xdr:colOff>217714</xdr:colOff>
      <xdr:row>120</xdr:row>
      <xdr:rowOff>7263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6EF616-08EA-8DE7-6044-EEDE2718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8394" y="28101932"/>
          <a:ext cx="4041320" cy="2535010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326571</xdr:colOff>
      <xdr:row>104</xdr:row>
      <xdr:rowOff>163284</xdr:rowOff>
    </xdr:from>
    <xdr:to>
      <xdr:col>12</xdr:col>
      <xdr:colOff>6967</xdr:colOff>
      <xdr:row>110</xdr:row>
      <xdr:rowOff>126809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6E8526-1CBA-A375-CF4D-0BB0B3F9B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7214" y="26874105"/>
          <a:ext cx="741753" cy="1433097"/>
        </a:xfrm>
        <a:prstGeom prst="rect">
          <a:avLst/>
        </a:prstGeom>
      </xdr:spPr>
    </xdr:pic>
    <xdr:clientData/>
  </xdr:twoCellAnchor>
  <xdr:twoCellAnchor editAs="oneCell">
    <xdr:from>
      <xdr:col>2</xdr:col>
      <xdr:colOff>17319</xdr:colOff>
      <xdr:row>64</xdr:row>
      <xdr:rowOff>19875</xdr:rowOff>
    </xdr:from>
    <xdr:to>
      <xdr:col>11</xdr:col>
      <xdr:colOff>173182</xdr:colOff>
      <xdr:row>74</xdr:row>
      <xdr:rowOff>203280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98236E7-9C0A-3A63-1FD7-7295A100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56410" y="16731920"/>
          <a:ext cx="3273136" cy="2607951"/>
        </a:xfrm>
        <a:prstGeom prst="rect">
          <a:avLst/>
        </a:prstGeom>
      </xdr:spPr>
    </xdr:pic>
    <xdr:clientData/>
  </xdr:twoCellAnchor>
  <xdr:oneCellAnchor>
    <xdr:from>
      <xdr:col>2</xdr:col>
      <xdr:colOff>117764</xdr:colOff>
      <xdr:row>36</xdr:row>
      <xdr:rowOff>81822</xdr:rowOff>
    </xdr:from>
    <xdr:ext cx="1316181" cy="814884"/>
    <xdr:pic>
      <xdr:nvPicPr>
        <xdr:cNvPr id="9" name="図 8">
          <a:extLst>
            <a:ext uri="{FF2B5EF4-FFF2-40B4-BE49-F238E27FC236}">
              <a16:creationId xmlns:a16="http://schemas.microsoft.com/office/drawing/2014/main" id="{8B6FAA3B-F985-43AC-828E-E5D1559C9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6855" y="9589504"/>
          <a:ext cx="1316181" cy="814884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342901</xdr:colOff>
      <xdr:row>39</xdr:row>
      <xdr:rowOff>51048</xdr:rowOff>
    </xdr:from>
    <xdr:to>
      <xdr:col>11</xdr:col>
      <xdr:colOff>152400</xdr:colOff>
      <xdr:row>49</xdr:row>
      <xdr:rowOff>234453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2A0C372-1B57-4F9D-8A88-CE42EB6D7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5628" y="10286093"/>
          <a:ext cx="3273136" cy="2607951"/>
        </a:xfrm>
        <a:prstGeom prst="rect">
          <a:avLst/>
        </a:prstGeom>
      </xdr:spPr>
    </xdr:pic>
    <xdr:clientData/>
  </xdr:twoCellAnchor>
  <xdr:twoCellAnchor editAs="oneCell">
    <xdr:from>
      <xdr:col>7</xdr:col>
      <xdr:colOff>340179</xdr:colOff>
      <xdr:row>63</xdr:row>
      <xdr:rowOff>122464</xdr:rowOff>
    </xdr:from>
    <xdr:to>
      <xdr:col>14</xdr:col>
      <xdr:colOff>371180</xdr:colOff>
      <xdr:row>74</xdr:row>
      <xdr:rowOff>211714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5A34FBE-BD6B-1C34-02DF-83624951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43250" y="16791214"/>
          <a:ext cx="2834073" cy="2783464"/>
        </a:xfrm>
        <a:prstGeom prst="rect">
          <a:avLst/>
        </a:prstGeom>
      </xdr:spPr>
    </xdr:pic>
    <xdr:clientData/>
  </xdr:twoCellAnchor>
  <xdr:twoCellAnchor editAs="oneCell">
    <xdr:from>
      <xdr:col>5</xdr:col>
      <xdr:colOff>70757</xdr:colOff>
      <xdr:row>37</xdr:row>
      <xdr:rowOff>138792</xdr:rowOff>
    </xdr:from>
    <xdr:to>
      <xdr:col>13</xdr:col>
      <xdr:colOff>74544</xdr:colOff>
      <xdr:row>48</xdr:row>
      <xdr:rowOff>228042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41A6173-1AE2-4274-9607-BC9FE012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66257" y="10003971"/>
          <a:ext cx="2834073" cy="2783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.omron.co.jp/guide/technicalguide/65/148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22E7-D82E-4495-9A38-D55539016FB6}">
  <dimension ref="B1:AK1404"/>
  <sheetViews>
    <sheetView showGridLines="0" tabSelected="1" zoomScale="55" zoomScaleNormal="55" workbookViewId="0">
      <selection activeCell="S19" sqref="S19"/>
    </sheetView>
  </sheetViews>
  <sheetFormatPr defaultRowHeight="18.75" x14ac:dyDescent="0.4"/>
  <cols>
    <col min="2" max="13" width="4.625" customWidth="1"/>
  </cols>
  <sheetData>
    <row r="1" spans="2:34" ht="19.5" thickBot="1" x14ac:dyDescent="0.45">
      <c r="AG1" t="s">
        <v>32</v>
      </c>
    </row>
    <row r="2" spans="2:34" x14ac:dyDescent="0.4">
      <c r="B2" s="12" t="s">
        <v>15</v>
      </c>
      <c r="C2" s="13"/>
      <c r="D2" s="14"/>
      <c r="E2" s="14"/>
      <c r="F2" s="14"/>
      <c r="G2" s="15" t="s">
        <v>16</v>
      </c>
      <c r="H2" s="14"/>
      <c r="I2" s="14"/>
      <c r="J2" s="14"/>
      <c r="K2" s="14"/>
      <c r="L2" s="14"/>
      <c r="M2" s="16"/>
      <c r="T2" t="s">
        <v>22</v>
      </c>
      <c r="V2" t="s">
        <v>22</v>
      </c>
      <c r="X2" t="s">
        <v>22</v>
      </c>
      <c r="Z2" t="s">
        <v>22</v>
      </c>
      <c r="AB2" t="s">
        <v>22</v>
      </c>
      <c r="AD2" t="s">
        <v>22</v>
      </c>
      <c r="AF2" t="s">
        <v>22</v>
      </c>
      <c r="AG2">
        <v>0.06</v>
      </c>
    </row>
    <row r="3" spans="2:34" x14ac:dyDescent="0.4">
      <c r="B3" s="17"/>
      <c r="C3" s="4" t="s">
        <v>10</v>
      </c>
      <c r="D3" s="5"/>
      <c r="E3" s="9">
        <v>3</v>
      </c>
      <c r="F3" s="18"/>
      <c r="G3" s="2"/>
      <c r="H3" s="9">
        <v>5</v>
      </c>
      <c r="I3" s="18"/>
      <c r="J3" s="18"/>
      <c r="K3" s="18"/>
      <c r="L3" s="18"/>
      <c r="M3" s="19"/>
      <c r="P3" s="11" t="s">
        <v>17</v>
      </c>
      <c r="Q3" s="11"/>
      <c r="R3" s="11" t="s">
        <v>18</v>
      </c>
      <c r="S3" s="11"/>
      <c r="T3" s="34" t="s">
        <v>21</v>
      </c>
      <c r="U3" s="34"/>
      <c r="V3" s="34" t="s">
        <v>23</v>
      </c>
      <c r="W3" s="34"/>
      <c r="X3" s="35" t="s">
        <v>24</v>
      </c>
      <c r="Y3" s="35"/>
      <c r="Z3" s="35" t="s">
        <v>25</v>
      </c>
      <c r="AA3" s="35"/>
      <c r="AB3" s="40" t="s">
        <v>27</v>
      </c>
      <c r="AC3" s="40"/>
      <c r="AD3" s="44" t="s">
        <v>29</v>
      </c>
      <c r="AE3" s="44"/>
      <c r="AF3" s="54" t="s">
        <v>31</v>
      </c>
      <c r="AG3" s="54"/>
      <c r="AH3" s="41" t="s">
        <v>28</v>
      </c>
    </row>
    <row r="4" spans="2:34" x14ac:dyDescent="0.4">
      <c r="B4" s="20"/>
      <c r="C4" s="6" t="s">
        <v>0</v>
      </c>
      <c r="D4" s="5"/>
      <c r="E4" s="10">
        <v>2.5</v>
      </c>
      <c r="G4" s="1"/>
      <c r="H4" s="10">
        <v>300</v>
      </c>
      <c r="M4" s="19"/>
      <c r="O4" s="26" t="s">
        <v>12</v>
      </c>
      <c r="P4" s="26" t="s">
        <v>14</v>
      </c>
      <c r="Q4" s="26" t="s">
        <v>13</v>
      </c>
      <c r="R4" s="26" t="s">
        <v>14</v>
      </c>
      <c r="S4" s="26" t="s">
        <v>13</v>
      </c>
      <c r="T4" s="26" t="s">
        <v>14</v>
      </c>
      <c r="U4" s="26" t="s">
        <v>13</v>
      </c>
      <c r="V4" s="26" t="s">
        <v>14</v>
      </c>
      <c r="W4" s="26" t="s">
        <v>13</v>
      </c>
      <c r="X4" s="26" t="s">
        <v>14</v>
      </c>
      <c r="Y4" s="26" t="s">
        <v>13</v>
      </c>
      <c r="Z4" s="36" t="s">
        <v>14</v>
      </c>
      <c r="AA4" s="42" t="s">
        <v>13</v>
      </c>
      <c r="AB4" s="26" t="s">
        <v>14</v>
      </c>
      <c r="AC4" s="26" t="s">
        <v>13</v>
      </c>
      <c r="AD4" s="45" t="s">
        <v>14</v>
      </c>
      <c r="AE4" s="45" t="s">
        <v>13</v>
      </c>
      <c r="AF4" s="1" t="s">
        <v>14</v>
      </c>
      <c r="AG4" s="1" t="s">
        <v>13</v>
      </c>
    </row>
    <row r="5" spans="2:34" x14ac:dyDescent="0.4">
      <c r="B5" s="20"/>
      <c r="M5" s="19"/>
      <c r="O5" s="27">
        <v>101</v>
      </c>
      <c r="P5" s="28">
        <f>($H$4/$H$3)*$E$3*$O5/100</f>
        <v>181.8</v>
      </c>
      <c r="Q5" s="29">
        <f>(3/(($O5/100)-1))*$L$10/10</f>
        <v>74.999999999999929</v>
      </c>
      <c r="R5" s="27">
        <v>1200</v>
      </c>
      <c r="S5" s="29">
        <f>Q66</f>
        <v>0.13236851394281679</v>
      </c>
      <c r="T5" s="28">
        <f>($H$29/$H$28)*$E$28*$O5/100/10</f>
        <v>18.18</v>
      </c>
      <c r="U5" s="29">
        <f>(80/(($O5/100)^2-1))*$I$35/10</f>
        <v>398.00995024875613</v>
      </c>
      <c r="V5" s="27">
        <f>K29/10</f>
        <v>160</v>
      </c>
      <c r="W5" s="29">
        <f>U69</f>
        <v>0.10252191085463544</v>
      </c>
      <c r="X5" s="28">
        <f>($H$54/$H$53)*$E$53*$O5/100/10</f>
        <v>18.18</v>
      </c>
      <c r="Y5" s="29">
        <f>(80/(($O5/100)^2-1))*$I$60/10</f>
        <v>99.502487562189032</v>
      </c>
      <c r="Z5" s="37">
        <f>$K$54/10</f>
        <v>160</v>
      </c>
      <c r="AA5" s="43">
        <f>50/1000</f>
        <v>0.05</v>
      </c>
      <c r="AB5" s="28">
        <f>61.6*1.5</f>
        <v>92.4</v>
      </c>
      <c r="AC5" s="29">
        <v>0.01</v>
      </c>
      <c r="AD5" s="33">
        <v>829</v>
      </c>
      <c r="AE5" s="55">
        <v>0.01</v>
      </c>
      <c r="AF5" s="26">
        <f>134*22/(SQRT(AG5))/10</f>
        <v>93.223945421763815</v>
      </c>
      <c r="AG5" s="26">
        <v>10</v>
      </c>
    </row>
    <row r="6" spans="2:34" x14ac:dyDescent="0.4">
      <c r="B6" s="21" t="s">
        <v>11</v>
      </c>
      <c r="D6" s="18"/>
      <c r="E6" s="18"/>
      <c r="F6" s="18"/>
      <c r="G6" s="18"/>
      <c r="H6" s="18"/>
      <c r="I6" s="18"/>
      <c r="J6" s="18"/>
      <c r="K6" s="18"/>
      <c r="L6" s="18"/>
      <c r="M6" s="19"/>
      <c r="O6" s="27">
        <v>102</v>
      </c>
      <c r="P6" s="28">
        <f t="shared" ref="P6:P66" si="0">($H$4/$H$3)*$E$3*$O6/100</f>
        <v>183.6</v>
      </c>
      <c r="Q6" s="29">
        <f t="shared" ref="Q6:Q65" si="1">(3/(($O6/100)-1))*$L$10/10</f>
        <v>37.499999999999964</v>
      </c>
      <c r="R6" s="27">
        <v>1200</v>
      </c>
      <c r="S6" s="27">
        <v>0.06</v>
      </c>
      <c r="T6" s="28">
        <f t="shared" ref="T6:T69" si="2">($H$29/$H$28)*$E$28*$O6/100/10</f>
        <v>18.36</v>
      </c>
      <c r="U6" s="29">
        <f t="shared" ref="U6:U69" si="3">(80/(($O6/100)^2-1))*$I$35/10</f>
        <v>198.01980198019805</v>
      </c>
      <c r="V6" s="27">
        <f>V5</f>
        <v>160</v>
      </c>
      <c r="W6" s="27">
        <v>0.05</v>
      </c>
      <c r="X6" s="28">
        <f t="shared" ref="X6:X66" si="4">($H$54/$H$53)*$E$53*$O6/100/10</f>
        <v>18.36</v>
      </c>
      <c r="Y6" s="29">
        <f t="shared" ref="Y6:Y66" si="5">(80/(($O6/100)^2-1))*$I$60/10</f>
        <v>49.504950495049513</v>
      </c>
      <c r="Z6" s="37">
        <f>Z5</f>
        <v>160</v>
      </c>
      <c r="AA6" s="43">
        <f>50/1000</f>
        <v>0.05</v>
      </c>
      <c r="AB6" s="27">
        <f>43.3*1.5</f>
        <v>64.949999999999989</v>
      </c>
      <c r="AC6" s="27">
        <v>0.05</v>
      </c>
      <c r="AD6" s="28">
        <v>829</v>
      </c>
      <c r="AE6" s="56">
        <v>10</v>
      </c>
      <c r="AF6" s="27">
        <f t="shared" ref="AF6:AF25" si="6">134*22/(SQRT(AG6))/10</f>
        <v>131.83856795338758</v>
      </c>
      <c r="AG6" s="27">
        <v>5</v>
      </c>
    </row>
    <row r="7" spans="2:34" ht="22.5" customHeight="1" x14ac:dyDescent="0.4">
      <c r="B7" s="17" t="s">
        <v>1</v>
      </c>
      <c r="C7" s="18" t="s">
        <v>2</v>
      </c>
      <c r="D7" s="22" t="s">
        <v>7</v>
      </c>
      <c r="E7" s="22"/>
      <c r="F7" s="22">
        <v>3</v>
      </c>
      <c r="G7" s="22"/>
      <c r="H7" s="22" t="s">
        <v>5</v>
      </c>
      <c r="I7" s="22">
        <v>1.7</v>
      </c>
      <c r="J7" s="22" t="s">
        <v>8</v>
      </c>
      <c r="K7" s="22" t="s" ph="1">
        <v>6</v>
      </c>
      <c r="L7" s="22" t="s" ph="1">
        <v>9</v>
      </c>
      <c r="M7" s="19"/>
      <c r="O7" s="27">
        <v>103</v>
      </c>
      <c r="P7" s="28">
        <f t="shared" si="0"/>
        <v>185.4</v>
      </c>
      <c r="Q7" s="29">
        <f t="shared" si="1"/>
        <v>24.999999999999979</v>
      </c>
      <c r="R7" s="30">
        <v>12000</v>
      </c>
      <c r="S7" s="30">
        <v>0.06</v>
      </c>
      <c r="T7" s="28">
        <f t="shared" si="2"/>
        <v>18.54</v>
      </c>
      <c r="U7" s="29">
        <f t="shared" si="3"/>
        <v>131.36288998357975</v>
      </c>
      <c r="V7" s="30">
        <v>1250</v>
      </c>
      <c r="W7" s="30">
        <v>0.05</v>
      </c>
      <c r="X7" s="28">
        <f t="shared" si="4"/>
        <v>18.54</v>
      </c>
      <c r="Y7" s="29">
        <f t="shared" si="5"/>
        <v>32.840722495894937</v>
      </c>
      <c r="Z7" s="38">
        <v>1250</v>
      </c>
      <c r="AA7" s="43">
        <f>50/1000</f>
        <v>0.05</v>
      </c>
      <c r="AB7" s="27">
        <f>36.6*1.5</f>
        <v>54.900000000000006</v>
      </c>
      <c r="AC7" s="27">
        <v>0.1</v>
      </c>
      <c r="AD7" s="28">
        <v>829</v>
      </c>
      <c r="AE7" s="56">
        <v>100</v>
      </c>
      <c r="AF7" s="27">
        <f t="shared" si="6"/>
        <v>294.8</v>
      </c>
      <c r="AG7" s="27">
        <v>1</v>
      </c>
    </row>
    <row r="8" spans="2:34" ht="27.75" x14ac:dyDescent="0.4">
      <c r="B8" s="17"/>
      <c r="C8" s="18"/>
      <c r="D8" s="22"/>
      <c r="E8" s="3" t="s">
        <v>3</v>
      </c>
      <c r="F8" s="3" t="s">
        <v>4</v>
      </c>
      <c r="G8" s="3">
        <v>1</v>
      </c>
      <c r="H8" s="22"/>
      <c r="I8" s="22"/>
      <c r="J8" s="22"/>
      <c r="K8" s="22" ph="1"/>
      <c r="L8" s="3" ph="1">
        <v>10</v>
      </c>
      <c r="M8" s="19"/>
      <c r="O8" s="27">
        <v>104</v>
      </c>
      <c r="P8" s="28">
        <f t="shared" si="0"/>
        <v>187.2</v>
      </c>
      <c r="Q8" s="29">
        <f t="shared" si="1"/>
        <v>18.749999999999982</v>
      </c>
      <c r="T8" s="28">
        <f t="shared" si="2"/>
        <v>18.72</v>
      </c>
      <c r="U8" s="29">
        <f t="shared" si="3"/>
        <v>98.039215686274375</v>
      </c>
      <c r="X8" s="28">
        <f t="shared" si="4"/>
        <v>18.72</v>
      </c>
      <c r="Y8" s="29">
        <f t="shared" si="5"/>
        <v>24.509803921568594</v>
      </c>
      <c r="Z8" s="39" t="s">
        <v>26</v>
      </c>
      <c r="AB8" s="27">
        <f>18.3*1.5</f>
        <v>27.450000000000003</v>
      </c>
      <c r="AC8" s="27">
        <v>0.5</v>
      </c>
      <c r="AD8" s="31">
        <v>829</v>
      </c>
      <c r="AE8" s="57">
        <v>1000</v>
      </c>
      <c r="AF8" s="27">
        <f t="shared" si="6"/>
        <v>310.74648473921275</v>
      </c>
      <c r="AG8" s="27">
        <v>0.9</v>
      </c>
    </row>
    <row r="9" spans="2:34" x14ac:dyDescent="0.4">
      <c r="B9" s="20"/>
      <c r="M9" s="19"/>
      <c r="O9" s="27">
        <v>105</v>
      </c>
      <c r="P9" s="28">
        <f t="shared" si="0"/>
        <v>189</v>
      </c>
      <c r="Q9" s="29">
        <f t="shared" si="1"/>
        <v>14.999999999999986</v>
      </c>
      <c r="T9" s="28">
        <f t="shared" si="2"/>
        <v>18.899999999999999</v>
      </c>
      <c r="U9" s="29">
        <f t="shared" si="3"/>
        <v>78.048780487804862</v>
      </c>
      <c r="X9" s="28">
        <f t="shared" si="4"/>
        <v>18.899999999999999</v>
      </c>
      <c r="Y9" s="29">
        <f t="shared" si="5"/>
        <v>19.512195121951216</v>
      </c>
      <c r="AB9" s="27">
        <f>13.5*1.5</f>
        <v>20.25</v>
      </c>
      <c r="AC9" s="27">
        <v>1</v>
      </c>
      <c r="AD9" s="33">
        <f>AD5*1.2</f>
        <v>994.8</v>
      </c>
      <c r="AE9" s="55">
        <v>0.01</v>
      </c>
      <c r="AF9" s="27">
        <f t="shared" si="6"/>
        <v>329.59641988346903</v>
      </c>
      <c r="AG9" s="27">
        <v>0.8</v>
      </c>
    </row>
    <row r="10" spans="2:34" ht="27.75" x14ac:dyDescent="0.4">
      <c r="B10" s="20"/>
      <c r="C10" s="18" t="s">
        <v>2</v>
      </c>
      <c r="D10" s="22" t="s">
        <v>7</v>
      </c>
      <c r="E10" s="22"/>
      <c r="F10" s="22">
        <v>3</v>
      </c>
      <c r="G10" s="22"/>
      <c r="H10" s="22" t="s">
        <v>5</v>
      </c>
      <c r="I10" s="22">
        <v>1.7</v>
      </c>
      <c r="J10" s="22" t="s">
        <v>8</v>
      </c>
      <c r="K10" s="22" t="s" ph="1">
        <v>6</v>
      </c>
      <c r="L10" s="22">
        <f>E4</f>
        <v>2.5</v>
      </c>
      <c r="M10" s="19"/>
      <c r="O10" s="27">
        <v>110</v>
      </c>
      <c r="P10" s="28">
        <f t="shared" si="0"/>
        <v>198</v>
      </c>
      <c r="Q10" s="29">
        <f t="shared" si="1"/>
        <v>7.4999999999999929</v>
      </c>
      <c r="T10" s="28">
        <f t="shared" si="2"/>
        <v>19.8</v>
      </c>
      <c r="U10" s="29">
        <f t="shared" si="3"/>
        <v>38.095238095238059</v>
      </c>
      <c r="X10" s="28">
        <f t="shared" si="4"/>
        <v>19.8</v>
      </c>
      <c r="Y10" s="29">
        <f t="shared" si="5"/>
        <v>9.5238095238095148</v>
      </c>
      <c r="AB10" s="30">
        <f>8.75*1.5</f>
        <v>13.125</v>
      </c>
      <c r="AC10" s="30">
        <v>5</v>
      </c>
      <c r="AD10" s="28">
        <f t="shared" ref="AD10:AD12" si="7">AD6*1.2</f>
        <v>994.8</v>
      </c>
      <c r="AE10" s="56">
        <v>10</v>
      </c>
      <c r="AF10" s="27">
        <f t="shared" si="6"/>
        <v>352.3533940317792</v>
      </c>
      <c r="AG10" s="27">
        <v>0.7</v>
      </c>
    </row>
    <row r="11" spans="2:34" ht="27.75" x14ac:dyDescent="0.4">
      <c r="B11" s="20"/>
      <c r="C11" s="18"/>
      <c r="D11" s="22"/>
      <c r="E11" s="3" t="s">
        <v>3</v>
      </c>
      <c r="F11" s="3" t="s">
        <v>4</v>
      </c>
      <c r="G11" s="3">
        <v>1</v>
      </c>
      <c r="H11" s="22"/>
      <c r="I11" s="22"/>
      <c r="J11" s="22"/>
      <c r="K11" s="22" ph="1"/>
      <c r="L11" s="3" ph="1">
        <v>10</v>
      </c>
      <c r="M11" s="19"/>
      <c r="O11" s="27">
        <v>120</v>
      </c>
      <c r="P11" s="28">
        <f t="shared" si="0"/>
        <v>216</v>
      </c>
      <c r="Q11" s="29">
        <f t="shared" si="1"/>
        <v>3.7500000000000009</v>
      </c>
      <c r="T11" s="28">
        <f t="shared" si="2"/>
        <v>21.6</v>
      </c>
      <c r="U11" s="29">
        <f t="shared" si="3"/>
        <v>18.181818181818183</v>
      </c>
      <c r="X11" s="28">
        <f t="shared" si="4"/>
        <v>21.6</v>
      </c>
      <c r="Y11" s="29">
        <f t="shared" si="5"/>
        <v>4.5454545454545459</v>
      </c>
      <c r="AD11" s="28">
        <f t="shared" si="7"/>
        <v>994.8</v>
      </c>
      <c r="AE11" s="56">
        <v>100</v>
      </c>
      <c r="AF11" s="27">
        <f t="shared" si="6"/>
        <v>380.58516348731553</v>
      </c>
      <c r="AG11" s="27">
        <v>0.6</v>
      </c>
    </row>
    <row r="12" spans="2:34" x14ac:dyDescent="0.4">
      <c r="B12" s="20"/>
      <c r="M12" s="19"/>
      <c r="O12" s="27">
        <v>130</v>
      </c>
      <c r="P12" s="28">
        <f t="shared" si="0"/>
        <v>234</v>
      </c>
      <c r="Q12" s="29">
        <f t="shared" si="1"/>
        <v>2.4999999999999996</v>
      </c>
      <c r="T12" s="28">
        <f t="shared" si="2"/>
        <v>23.4</v>
      </c>
      <c r="U12" s="29">
        <f t="shared" si="3"/>
        <v>11.594202898550723</v>
      </c>
      <c r="X12" s="28">
        <f t="shared" si="4"/>
        <v>23.4</v>
      </c>
      <c r="Y12" s="29">
        <f t="shared" si="5"/>
        <v>2.8985507246376807</v>
      </c>
      <c r="AD12" s="31">
        <f t="shared" si="7"/>
        <v>994.8</v>
      </c>
      <c r="AE12" s="57">
        <v>1000</v>
      </c>
      <c r="AF12" s="27">
        <f t="shared" si="6"/>
        <v>416.91015818758842</v>
      </c>
      <c r="AG12" s="27">
        <v>0.5</v>
      </c>
    </row>
    <row r="13" spans="2:34" x14ac:dyDescent="0.4">
      <c r="B13" s="20"/>
      <c r="M13" s="19"/>
      <c r="O13" s="27">
        <v>140</v>
      </c>
      <c r="P13" s="28">
        <f t="shared" si="0"/>
        <v>252</v>
      </c>
      <c r="Q13" s="29">
        <f t="shared" si="1"/>
        <v>1.8750000000000004</v>
      </c>
      <c r="T13" s="28">
        <f t="shared" si="2"/>
        <v>25.2</v>
      </c>
      <c r="U13" s="29">
        <f t="shared" si="3"/>
        <v>8.3333333333333357</v>
      </c>
      <c r="X13" s="28">
        <f t="shared" si="4"/>
        <v>25.2</v>
      </c>
      <c r="Y13" s="29">
        <f t="shared" si="5"/>
        <v>2.0833333333333339</v>
      </c>
      <c r="AD13" s="33">
        <v>2300</v>
      </c>
      <c r="AE13" s="55">
        <v>0.01</v>
      </c>
      <c r="AF13" s="27">
        <f t="shared" si="6"/>
        <v>466.11972710881912</v>
      </c>
      <c r="AG13" s="27">
        <v>0.4</v>
      </c>
    </row>
    <row r="14" spans="2:34" x14ac:dyDescent="0.4">
      <c r="B14" s="20"/>
      <c r="M14" s="19"/>
      <c r="O14" s="27">
        <v>150</v>
      </c>
      <c r="P14" s="28">
        <f t="shared" si="0"/>
        <v>270</v>
      </c>
      <c r="Q14" s="29">
        <f t="shared" si="1"/>
        <v>1.5</v>
      </c>
      <c r="T14" s="28">
        <f t="shared" si="2"/>
        <v>27</v>
      </c>
      <c r="U14" s="29">
        <f t="shared" si="3"/>
        <v>6.4</v>
      </c>
      <c r="X14" s="28">
        <f t="shared" si="4"/>
        <v>27</v>
      </c>
      <c r="Y14" s="29">
        <f t="shared" si="5"/>
        <v>1.6</v>
      </c>
      <c r="AD14" s="28">
        <v>2300</v>
      </c>
      <c r="AE14" s="56">
        <v>10</v>
      </c>
      <c r="AF14" s="27">
        <f t="shared" si="6"/>
        <v>538.22869984174326</v>
      </c>
      <c r="AG14" s="27">
        <v>0.3</v>
      </c>
    </row>
    <row r="15" spans="2:34" x14ac:dyDescent="0.4">
      <c r="B15" s="20"/>
      <c r="M15" s="19"/>
      <c r="O15" s="27">
        <v>160</v>
      </c>
      <c r="P15" s="28">
        <f t="shared" si="0"/>
        <v>288</v>
      </c>
      <c r="Q15" s="29">
        <f t="shared" si="1"/>
        <v>1.2499999999999998</v>
      </c>
      <c r="T15" s="28">
        <f t="shared" si="2"/>
        <v>28.8</v>
      </c>
      <c r="U15" s="29">
        <f t="shared" si="3"/>
        <v>5.128205128205126</v>
      </c>
      <c r="X15" s="28">
        <f t="shared" si="4"/>
        <v>28.8</v>
      </c>
      <c r="Y15" s="29">
        <f t="shared" si="5"/>
        <v>1.2820512820512815</v>
      </c>
      <c r="AD15" s="28">
        <v>2300</v>
      </c>
      <c r="AE15" s="56">
        <v>100</v>
      </c>
      <c r="AF15" s="27">
        <f t="shared" si="6"/>
        <v>659.19283976693805</v>
      </c>
      <c r="AG15" s="27">
        <v>0.2</v>
      </c>
    </row>
    <row r="16" spans="2:34" x14ac:dyDescent="0.4">
      <c r="B16" s="20"/>
      <c r="M16" s="19"/>
      <c r="O16" s="27">
        <v>170</v>
      </c>
      <c r="P16" s="28">
        <f t="shared" si="0"/>
        <v>306</v>
      </c>
      <c r="Q16" s="29">
        <f t="shared" si="1"/>
        <v>1.0714285714285714</v>
      </c>
      <c r="T16" s="28">
        <f t="shared" si="2"/>
        <v>30.6</v>
      </c>
      <c r="U16" s="29">
        <f t="shared" si="3"/>
        <v>4.2328042328042335</v>
      </c>
      <c r="X16" s="28">
        <f t="shared" si="4"/>
        <v>30.6</v>
      </c>
      <c r="Y16" s="29">
        <f t="shared" si="5"/>
        <v>1.0582010582010584</v>
      </c>
      <c r="AD16" s="31">
        <v>2300</v>
      </c>
      <c r="AE16" s="57">
        <v>1000</v>
      </c>
      <c r="AF16" s="27">
        <f t="shared" si="6"/>
        <v>932.23945421763824</v>
      </c>
      <c r="AG16" s="27">
        <v>0.1</v>
      </c>
    </row>
    <row r="17" spans="2:33" x14ac:dyDescent="0.4">
      <c r="B17" s="20"/>
      <c r="M17" s="19"/>
      <c r="O17" s="27">
        <v>180</v>
      </c>
      <c r="P17" s="28">
        <f t="shared" si="0"/>
        <v>324</v>
      </c>
      <c r="Q17" s="29">
        <f t="shared" si="1"/>
        <v>0.9375</v>
      </c>
      <c r="T17" s="28">
        <f t="shared" si="2"/>
        <v>32.4</v>
      </c>
      <c r="U17" s="29">
        <f t="shared" si="3"/>
        <v>3.5714285714285707</v>
      </c>
      <c r="X17" s="28">
        <f t="shared" si="4"/>
        <v>32.4</v>
      </c>
      <c r="Y17" s="29">
        <f t="shared" si="5"/>
        <v>0.89285714285714268</v>
      </c>
      <c r="AF17" s="27">
        <f t="shared" si="6"/>
        <v>982.66666666666674</v>
      </c>
      <c r="AG17" s="27">
        <v>0.09</v>
      </c>
    </row>
    <row r="18" spans="2:33" x14ac:dyDescent="0.4">
      <c r="B18" s="20"/>
      <c r="M18" s="19"/>
      <c r="O18" s="27">
        <v>190</v>
      </c>
      <c r="P18" s="28">
        <f t="shared" si="0"/>
        <v>342</v>
      </c>
      <c r="Q18" s="29">
        <f t="shared" si="1"/>
        <v>0.83333333333333337</v>
      </c>
      <c r="T18" s="28">
        <f t="shared" si="2"/>
        <v>34.200000000000003</v>
      </c>
      <c r="U18" s="29">
        <f t="shared" si="3"/>
        <v>3.0651340996168583</v>
      </c>
      <c r="X18" s="28">
        <f t="shared" si="4"/>
        <v>34.200000000000003</v>
      </c>
      <c r="Y18" s="29">
        <f t="shared" si="5"/>
        <v>0.76628352490421459</v>
      </c>
      <c r="AF18" s="27">
        <f t="shared" si="6"/>
        <v>1042.2753954689711</v>
      </c>
      <c r="AG18" s="27">
        <v>0.08</v>
      </c>
    </row>
    <row r="19" spans="2:33" x14ac:dyDescent="0.4">
      <c r="B19" s="20"/>
      <c r="M19" s="19"/>
      <c r="O19" s="27">
        <v>200</v>
      </c>
      <c r="P19" s="28">
        <f t="shared" si="0"/>
        <v>360</v>
      </c>
      <c r="Q19" s="29">
        <f t="shared" si="1"/>
        <v>0.75</v>
      </c>
      <c r="T19" s="28">
        <f t="shared" si="2"/>
        <v>36</v>
      </c>
      <c r="U19" s="29">
        <f t="shared" si="3"/>
        <v>2.666666666666667</v>
      </c>
      <c r="X19" s="28">
        <f t="shared" si="4"/>
        <v>36</v>
      </c>
      <c r="Y19" s="29">
        <f t="shared" si="5"/>
        <v>0.66666666666666674</v>
      </c>
      <c r="AF19" s="27">
        <f t="shared" si="6"/>
        <v>1114.2392664312017</v>
      </c>
      <c r="AG19" s="27">
        <v>7.0000000000000007E-2</v>
      </c>
    </row>
    <row r="20" spans="2:33" x14ac:dyDescent="0.4">
      <c r="B20" s="20"/>
      <c r="M20" s="19"/>
      <c r="O20" s="27">
        <v>210</v>
      </c>
      <c r="P20" s="28">
        <f t="shared" si="0"/>
        <v>378</v>
      </c>
      <c r="Q20" s="29">
        <f t="shared" si="1"/>
        <v>0.68181818181818177</v>
      </c>
      <c r="T20" s="28">
        <f t="shared" si="2"/>
        <v>37.799999999999997</v>
      </c>
      <c r="U20" s="29">
        <f t="shared" si="3"/>
        <v>2.3460410557184752</v>
      </c>
      <c r="X20" s="28">
        <f t="shared" si="4"/>
        <v>37.799999999999997</v>
      </c>
      <c r="Y20" s="29">
        <f t="shared" si="5"/>
        <v>0.5865102639296188</v>
      </c>
      <c r="AF20" s="27">
        <f t="shared" si="6"/>
        <v>1203.5159602874683</v>
      </c>
      <c r="AG20" s="27">
        <v>0.06</v>
      </c>
    </row>
    <row r="21" spans="2:33" x14ac:dyDescent="0.4">
      <c r="B21" s="20"/>
      <c r="M21" s="19"/>
      <c r="O21" s="27">
        <v>220</v>
      </c>
      <c r="P21" s="28">
        <f t="shared" si="0"/>
        <v>396</v>
      </c>
      <c r="Q21" s="29">
        <f t="shared" si="1"/>
        <v>0.62499999999999989</v>
      </c>
      <c r="T21" s="28">
        <f t="shared" si="2"/>
        <v>39.6</v>
      </c>
      <c r="U21" s="29">
        <f t="shared" si="3"/>
        <v>2.083333333333333</v>
      </c>
      <c r="X21" s="28">
        <f t="shared" si="4"/>
        <v>39.6</v>
      </c>
      <c r="Y21" s="29">
        <f t="shared" si="5"/>
        <v>0.52083333333333326</v>
      </c>
      <c r="AF21" s="27">
        <f t="shared" si="6"/>
        <v>1318.3856795338761</v>
      </c>
      <c r="AG21" s="27">
        <v>0.05</v>
      </c>
    </row>
    <row r="22" spans="2:33" x14ac:dyDescent="0.4">
      <c r="B22" s="20"/>
      <c r="M22" s="19"/>
      <c r="O22" s="27">
        <v>230</v>
      </c>
      <c r="P22" s="28">
        <f t="shared" si="0"/>
        <v>414</v>
      </c>
      <c r="Q22" s="29">
        <f t="shared" si="1"/>
        <v>0.57692307692307698</v>
      </c>
      <c r="T22" s="28">
        <f t="shared" si="2"/>
        <v>41.4</v>
      </c>
      <c r="U22" s="29">
        <f t="shared" si="3"/>
        <v>1.8648018648018652</v>
      </c>
      <c r="X22" s="28">
        <f t="shared" si="4"/>
        <v>41.4</v>
      </c>
      <c r="Y22" s="29">
        <f t="shared" si="5"/>
        <v>0.46620046620046629</v>
      </c>
      <c r="AF22" s="27">
        <f t="shared" si="6"/>
        <v>1474.000000000002</v>
      </c>
      <c r="AG22" s="27">
        <v>3.9999999999999897E-2</v>
      </c>
    </row>
    <row r="23" spans="2:33" x14ac:dyDescent="0.4">
      <c r="B23" s="20"/>
      <c r="M23" s="19"/>
      <c r="O23" s="27">
        <v>240</v>
      </c>
      <c r="P23" s="28">
        <f t="shared" si="0"/>
        <v>432</v>
      </c>
      <c r="Q23" s="29">
        <f t="shared" si="1"/>
        <v>0.5357142857142857</v>
      </c>
      <c r="T23" s="28">
        <f t="shared" si="2"/>
        <v>43.2</v>
      </c>
      <c r="U23" s="29">
        <f t="shared" si="3"/>
        <v>1.680672268907563</v>
      </c>
      <c r="X23" s="28">
        <f t="shared" si="4"/>
        <v>43.2</v>
      </c>
      <c r="Y23" s="29">
        <f t="shared" si="5"/>
        <v>0.42016806722689076</v>
      </c>
      <c r="AF23" s="27">
        <f t="shared" si="6"/>
        <v>1702.0285935710199</v>
      </c>
      <c r="AG23" s="27">
        <v>2.9999999999999898E-2</v>
      </c>
    </row>
    <row r="24" spans="2:33" x14ac:dyDescent="0.4">
      <c r="B24" s="20"/>
      <c r="M24" s="19"/>
      <c r="O24" s="27">
        <v>250</v>
      </c>
      <c r="P24" s="28">
        <f t="shared" si="0"/>
        <v>450</v>
      </c>
      <c r="Q24" s="29">
        <f t="shared" si="1"/>
        <v>0.5</v>
      </c>
      <c r="T24" s="28">
        <f t="shared" si="2"/>
        <v>45</v>
      </c>
      <c r="U24" s="29">
        <f t="shared" si="3"/>
        <v>1.5238095238095237</v>
      </c>
      <c r="X24" s="28">
        <f t="shared" si="4"/>
        <v>45</v>
      </c>
      <c r="Y24" s="29">
        <f t="shared" si="5"/>
        <v>0.38095238095238093</v>
      </c>
      <c r="AF24" s="27">
        <f t="shared" si="6"/>
        <v>2084.5507909379476</v>
      </c>
      <c r="AG24" s="27">
        <v>1.99999999999999E-2</v>
      </c>
    </row>
    <row r="25" spans="2:33" ht="19.5" thickBot="1" x14ac:dyDescent="0.45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  <c r="O25" s="27">
        <v>260</v>
      </c>
      <c r="P25" s="28">
        <f t="shared" si="0"/>
        <v>468</v>
      </c>
      <c r="Q25" s="29">
        <f t="shared" si="1"/>
        <v>0.46875</v>
      </c>
      <c r="T25" s="28">
        <f t="shared" si="2"/>
        <v>46.8</v>
      </c>
      <c r="U25" s="29">
        <f t="shared" si="3"/>
        <v>1.3888888888888888</v>
      </c>
      <c r="X25" s="28">
        <f t="shared" si="4"/>
        <v>46.8</v>
      </c>
      <c r="Y25" s="29">
        <f t="shared" si="5"/>
        <v>0.34722222222222221</v>
      </c>
      <c r="AF25" s="30">
        <f t="shared" si="6"/>
        <v>2948.0000000000136</v>
      </c>
      <c r="AG25" s="30">
        <v>9.99999999999991E-3</v>
      </c>
    </row>
    <row r="26" spans="2:33" ht="19.5" thickBot="1" x14ac:dyDescent="0.45">
      <c r="O26" s="27">
        <v>270</v>
      </c>
      <c r="P26" s="28">
        <f t="shared" si="0"/>
        <v>486</v>
      </c>
      <c r="Q26" s="29">
        <f t="shared" si="1"/>
        <v>0.44117647058823523</v>
      </c>
      <c r="T26" s="28">
        <f t="shared" si="2"/>
        <v>48.6</v>
      </c>
      <c r="U26" s="29">
        <f t="shared" si="3"/>
        <v>1.271860095389507</v>
      </c>
      <c r="X26" s="28">
        <f t="shared" si="4"/>
        <v>48.6</v>
      </c>
      <c r="Y26" s="29">
        <f t="shared" si="5"/>
        <v>0.31796502384737674</v>
      </c>
      <c r="AF26" s="26">
        <f>134*38/(SQRT(AG26))/10</f>
        <v>161.02317845577386</v>
      </c>
      <c r="AG26" s="26">
        <v>10</v>
      </c>
    </row>
    <row r="27" spans="2:33" x14ac:dyDescent="0.4">
      <c r="B27" s="12" t="s">
        <v>15</v>
      </c>
      <c r="C27" s="13"/>
      <c r="D27" s="14"/>
      <c r="E27" s="14"/>
      <c r="F27" s="14"/>
      <c r="G27" s="15" t="s">
        <v>16</v>
      </c>
      <c r="H27" s="14"/>
      <c r="I27" s="14"/>
      <c r="J27" s="15" t="s">
        <v>20</v>
      </c>
      <c r="K27" s="14"/>
      <c r="L27" s="14"/>
      <c r="M27" s="16"/>
      <c r="O27" s="27">
        <v>280</v>
      </c>
      <c r="P27" s="28">
        <f t="shared" si="0"/>
        <v>504</v>
      </c>
      <c r="Q27" s="29">
        <f t="shared" si="1"/>
        <v>0.41666666666666669</v>
      </c>
      <c r="T27" s="28">
        <f t="shared" si="2"/>
        <v>50.4</v>
      </c>
      <c r="U27" s="29">
        <f t="shared" si="3"/>
        <v>1.169590643274854</v>
      </c>
      <c r="X27" s="28">
        <f t="shared" si="4"/>
        <v>50.4</v>
      </c>
      <c r="Y27" s="29">
        <f t="shared" si="5"/>
        <v>0.29239766081871349</v>
      </c>
      <c r="AF27" s="26">
        <f t="shared" ref="AF27:AF46" si="8">134*38/(SQRT(AG27))/10</f>
        <v>227.72116282857854</v>
      </c>
      <c r="AG27" s="27">
        <v>5</v>
      </c>
    </row>
    <row r="28" spans="2:33" x14ac:dyDescent="0.4">
      <c r="B28" s="17"/>
      <c r="C28" s="4" t="s">
        <v>10</v>
      </c>
      <c r="D28" s="5"/>
      <c r="E28" s="9">
        <v>4.5</v>
      </c>
      <c r="F28" s="18"/>
      <c r="G28" s="2"/>
      <c r="H28" s="9">
        <v>5</v>
      </c>
      <c r="I28" s="18"/>
      <c r="J28" s="2"/>
      <c r="K28" s="9">
        <v>40</v>
      </c>
      <c r="L28" s="18"/>
      <c r="M28" s="19"/>
      <c r="O28" s="27">
        <v>290</v>
      </c>
      <c r="P28" s="28">
        <f t="shared" si="0"/>
        <v>522</v>
      </c>
      <c r="Q28" s="29">
        <f t="shared" si="1"/>
        <v>0.39473684210526316</v>
      </c>
      <c r="T28" s="28">
        <f t="shared" si="2"/>
        <v>52.2</v>
      </c>
      <c r="U28" s="29">
        <f t="shared" si="3"/>
        <v>1.0796221322537112</v>
      </c>
      <c r="X28" s="28">
        <f t="shared" si="4"/>
        <v>52.2</v>
      </c>
      <c r="Y28" s="29">
        <f t="shared" si="5"/>
        <v>0.26990553306342779</v>
      </c>
      <c r="AF28" s="26">
        <f t="shared" si="8"/>
        <v>509.2</v>
      </c>
      <c r="AG28" s="27">
        <v>1</v>
      </c>
    </row>
    <row r="29" spans="2:33" x14ac:dyDescent="0.4">
      <c r="B29" s="20"/>
      <c r="C29" s="6" t="s">
        <v>0</v>
      </c>
      <c r="D29" s="5"/>
      <c r="E29" s="10">
        <v>1</v>
      </c>
      <c r="G29" s="1"/>
      <c r="H29" s="10">
        <v>200</v>
      </c>
      <c r="J29" s="2"/>
      <c r="K29" s="2">
        <f>$K$28*$H$29/$H$28</f>
        <v>1600</v>
      </c>
      <c r="M29" s="19"/>
      <c r="O29" s="27">
        <v>300</v>
      </c>
      <c r="P29" s="28">
        <f t="shared" si="0"/>
        <v>540</v>
      </c>
      <c r="Q29" s="29">
        <f t="shared" si="1"/>
        <v>0.375</v>
      </c>
      <c r="T29" s="28">
        <f t="shared" si="2"/>
        <v>54</v>
      </c>
      <c r="U29" s="29">
        <f t="shared" si="3"/>
        <v>1</v>
      </c>
      <c r="X29" s="28">
        <f t="shared" si="4"/>
        <v>54</v>
      </c>
      <c r="Y29" s="29">
        <f t="shared" si="5"/>
        <v>0.25</v>
      </c>
      <c r="AF29" s="26">
        <f t="shared" si="8"/>
        <v>536.74392818591298</v>
      </c>
      <c r="AG29" s="27">
        <v>0.9</v>
      </c>
    </row>
    <row r="30" spans="2:33" x14ac:dyDescent="0.4">
      <c r="B30" s="20"/>
      <c r="M30" s="19"/>
      <c r="O30" s="27">
        <v>310</v>
      </c>
      <c r="P30" s="28">
        <f t="shared" si="0"/>
        <v>558</v>
      </c>
      <c r="Q30" s="29">
        <f t="shared" si="1"/>
        <v>0.35714285714285715</v>
      </c>
      <c r="T30" s="28">
        <f t="shared" si="2"/>
        <v>55.8</v>
      </c>
      <c r="U30" s="29">
        <f t="shared" si="3"/>
        <v>0.92915214866434359</v>
      </c>
      <c r="X30" s="28">
        <f t="shared" si="4"/>
        <v>55.8</v>
      </c>
      <c r="Y30" s="29">
        <f t="shared" si="5"/>
        <v>0.2322880371660859</v>
      </c>
      <c r="AF30" s="26">
        <f t="shared" si="8"/>
        <v>569.3029070714465</v>
      </c>
      <c r="AG30" s="27">
        <v>0.8</v>
      </c>
    </row>
    <row r="31" spans="2:33" x14ac:dyDescent="0.4">
      <c r="B31" s="21"/>
      <c r="D31" s="18"/>
      <c r="E31" s="18"/>
      <c r="F31" s="18"/>
      <c r="G31" s="18"/>
      <c r="H31" s="18"/>
      <c r="I31" s="18"/>
      <c r="J31" s="18"/>
      <c r="K31" s="18"/>
      <c r="L31" s="18"/>
      <c r="M31" s="19"/>
      <c r="O31" s="27">
        <v>320</v>
      </c>
      <c r="P31" s="28">
        <f t="shared" si="0"/>
        <v>576</v>
      </c>
      <c r="Q31" s="29">
        <f t="shared" si="1"/>
        <v>0.34090909090909088</v>
      </c>
      <c r="T31" s="28">
        <f t="shared" si="2"/>
        <v>57.6</v>
      </c>
      <c r="U31" s="29">
        <f t="shared" si="3"/>
        <v>0.86580086580086557</v>
      </c>
      <c r="X31" s="28">
        <f t="shared" si="4"/>
        <v>57.6</v>
      </c>
      <c r="Y31" s="29">
        <f t="shared" si="5"/>
        <v>0.21645021645021639</v>
      </c>
      <c r="AF31" s="26">
        <f t="shared" si="8"/>
        <v>608.6104078730732</v>
      </c>
      <c r="AG31" s="27">
        <v>0.7</v>
      </c>
    </row>
    <row r="32" spans="2:33" ht="27.75" x14ac:dyDescent="0.4">
      <c r="B32" s="17"/>
      <c r="C32" s="18"/>
      <c r="D32" s="22"/>
      <c r="E32" s="22"/>
      <c r="F32" s="22"/>
      <c r="G32" s="22"/>
      <c r="H32" s="22"/>
      <c r="I32" s="22"/>
      <c r="J32" s="22"/>
      <c r="K32" s="22" ph="1"/>
      <c r="L32" s="22" ph="1"/>
      <c r="M32" s="19"/>
      <c r="O32" s="27">
        <v>330</v>
      </c>
      <c r="P32" s="28">
        <f t="shared" si="0"/>
        <v>594</v>
      </c>
      <c r="Q32" s="29">
        <f t="shared" si="1"/>
        <v>0.32608695652173914</v>
      </c>
      <c r="T32" s="28">
        <f t="shared" si="2"/>
        <v>59.4</v>
      </c>
      <c r="U32" s="29">
        <f t="shared" si="3"/>
        <v>0.80889787664307389</v>
      </c>
      <c r="X32" s="28">
        <f t="shared" si="4"/>
        <v>59.4</v>
      </c>
      <c r="Y32" s="29">
        <f t="shared" si="5"/>
        <v>0.20222446916076847</v>
      </c>
      <c r="AF32" s="26">
        <f t="shared" si="8"/>
        <v>657.37437329627221</v>
      </c>
      <c r="AG32" s="27">
        <v>0.6</v>
      </c>
    </row>
    <row r="33" spans="2:37" ht="27.75" x14ac:dyDescent="0.4">
      <c r="B33" s="17"/>
      <c r="C33" s="18"/>
      <c r="D33" s="22"/>
      <c r="E33" s="22"/>
      <c r="F33" s="22"/>
      <c r="G33" s="22"/>
      <c r="H33" s="22"/>
      <c r="I33" s="22"/>
      <c r="J33" s="22"/>
      <c r="K33" s="22" ph="1"/>
      <c r="L33" s="22" ph="1"/>
      <c r="M33" s="19"/>
      <c r="O33" s="27">
        <v>340</v>
      </c>
      <c r="P33" s="28">
        <f t="shared" si="0"/>
        <v>612</v>
      </c>
      <c r="Q33" s="29">
        <f t="shared" si="1"/>
        <v>0.3125</v>
      </c>
      <c r="T33" s="28">
        <f t="shared" si="2"/>
        <v>61.2</v>
      </c>
      <c r="U33" s="29">
        <f t="shared" si="3"/>
        <v>0.75757575757575768</v>
      </c>
      <c r="X33" s="28">
        <f t="shared" si="4"/>
        <v>61.2</v>
      </c>
      <c r="Y33" s="29">
        <f t="shared" si="5"/>
        <v>0.18939393939393942</v>
      </c>
      <c r="AF33" s="26">
        <f t="shared" si="8"/>
        <v>720.11754596037997</v>
      </c>
      <c r="AG33" s="27">
        <v>0.5</v>
      </c>
    </row>
    <row r="34" spans="2:37" x14ac:dyDescent="0.4">
      <c r="B34" s="20"/>
      <c r="M34" s="19"/>
      <c r="O34" s="27">
        <v>350</v>
      </c>
      <c r="P34" s="28">
        <f t="shared" si="0"/>
        <v>630</v>
      </c>
      <c r="Q34" s="29">
        <f t="shared" si="1"/>
        <v>0.3</v>
      </c>
      <c r="T34" s="28">
        <f t="shared" si="2"/>
        <v>63</v>
      </c>
      <c r="U34" s="29">
        <f t="shared" si="3"/>
        <v>0.71111111111111103</v>
      </c>
      <c r="X34" s="28">
        <f t="shared" si="4"/>
        <v>63</v>
      </c>
      <c r="Y34" s="29">
        <f t="shared" si="5"/>
        <v>0.17777777777777776</v>
      </c>
      <c r="AF34" s="26">
        <f t="shared" si="8"/>
        <v>805.1158922788693</v>
      </c>
      <c r="AG34" s="27">
        <v>0.4</v>
      </c>
    </row>
    <row r="35" spans="2:37" ht="27.75" x14ac:dyDescent="0.4">
      <c r="B35" s="20"/>
      <c r="C35" s="18" t="s">
        <v>2</v>
      </c>
      <c r="D35" s="22"/>
      <c r="E35" s="22"/>
      <c r="F35" s="22">
        <v>80</v>
      </c>
      <c r="G35" s="22"/>
      <c r="H35" s="22" t="s" ph="1">
        <v>6</v>
      </c>
      <c r="I35" s="22">
        <f>E29</f>
        <v>1</v>
      </c>
      <c r="M35" s="19"/>
      <c r="O35" s="27">
        <v>360</v>
      </c>
      <c r="P35" s="28">
        <f t="shared" si="0"/>
        <v>648</v>
      </c>
      <c r="Q35" s="29">
        <f t="shared" si="1"/>
        <v>0.28846153846153844</v>
      </c>
      <c r="T35" s="28">
        <f t="shared" si="2"/>
        <v>64.8</v>
      </c>
      <c r="U35" s="29">
        <f t="shared" si="3"/>
        <v>0.668896321070234</v>
      </c>
      <c r="X35" s="28">
        <f t="shared" si="4"/>
        <v>64.8</v>
      </c>
      <c r="Y35" s="29">
        <f t="shared" si="5"/>
        <v>0.1672240802675585</v>
      </c>
      <c r="AF35" s="26">
        <f t="shared" si="8"/>
        <v>929.667754272102</v>
      </c>
      <c r="AG35" s="27">
        <v>0.3</v>
      </c>
    </row>
    <row r="36" spans="2:37" ht="27.75" x14ac:dyDescent="0.4">
      <c r="B36" s="20"/>
      <c r="C36" s="18"/>
      <c r="D36" s="22"/>
      <c r="E36" s="3" t="s">
        <v>19</v>
      </c>
      <c r="F36" s="3" t="s">
        <v>4</v>
      </c>
      <c r="G36" s="3">
        <v>1</v>
      </c>
      <c r="H36" s="22" ph="1"/>
      <c r="I36" s="3" ph="1">
        <v>10</v>
      </c>
      <c r="M36" s="19"/>
      <c r="O36" s="27">
        <v>370</v>
      </c>
      <c r="P36" s="28">
        <f t="shared" si="0"/>
        <v>666</v>
      </c>
      <c r="Q36" s="29">
        <f t="shared" si="1"/>
        <v>0.27777777777777773</v>
      </c>
      <c r="T36" s="28">
        <f t="shared" si="2"/>
        <v>66.599999999999994</v>
      </c>
      <c r="U36" s="29">
        <f t="shared" si="3"/>
        <v>0.63041765169424735</v>
      </c>
      <c r="X36" s="28">
        <f t="shared" si="4"/>
        <v>66.599999999999994</v>
      </c>
      <c r="Y36" s="29">
        <f t="shared" si="5"/>
        <v>0.15760441292356184</v>
      </c>
      <c r="AF36" s="26">
        <f t="shared" si="8"/>
        <v>1138.605814142893</v>
      </c>
      <c r="AG36" s="27">
        <v>0.2</v>
      </c>
    </row>
    <row r="37" spans="2:37" x14ac:dyDescent="0.4">
      <c r="B37" s="20"/>
      <c r="M37" s="19"/>
      <c r="O37" s="27">
        <v>380</v>
      </c>
      <c r="P37" s="28">
        <f t="shared" si="0"/>
        <v>684</v>
      </c>
      <c r="Q37" s="29">
        <f t="shared" si="1"/>
        <v>0.26785714285714285</v>
      </c>
      <c r="T37" s="28">
        <f t="shared" si="2"/>
        <v>68.400000000000006</v>
      </c>
      <c r="U37" s="29">
        <f t="shared" si="3"/>
        <v>0.59523809523809523</v>
      </c>
      <c r="X37" s="28">
        <f t="shared" si="4"/>
        <v>68.400000000000006</v>
      </c>
      <c r="Y37" s="29">
        <f t="shared" si="5"/>
        <v>0.14880952380952381</v>
      </c>
      <c r="AF37" s="26">
        <f t="shared" si="8"/>
        <v>1610.2317845577386</v>
      </c>
      <c r="AG37" s="27">
        <v>0.1</v>
      </c>
    </row>
    <row r="38" spans="2:37" x14ac:dyDescent="0.4">
      <c r="B38" s="20"/>
      <c r="M38" s="19"/>
      <c r="O38" s="27">
        <v>390</v>
      </c>
      <c r="P38" s="28">
        <f t="shared" si="0"/>
        <v>702</v>
      </c>
      <c r="Q38" s="29">
        <f t="shared" si="1"/>
        <v>0.25862068965517243</v>
      </c>
      <c r="T38" s="28">
        <f t="shared" si="2"/>
        <v>70.2</v>
      </c>
      <c r="U38" s="29">
        <f t="shared" si="3"/>
        <v>0.56298381421534138</v>
      </c>
      <c r="X38" s="28">
        <f t="shared" si="4"/>
        <v>70.2</v>
      </c>
      <c r="Y38" s="29">
        <f t="shared" si="5"/>
        <v>0.14074595355383535</v>
      </c>
      <c r="AF38" s="26">
        <f t="shared" si="8"/>
        <v>1697.3333333333335</v>
      </c>
      <c r="AG38" s="27">
        <v>0.09</v>
      </c>
    </row>
    <row r="39" spans="2:37" x14ac:dyDescent="0.4">
      <c r="B39" s="20"/>
      <c r="M39" s="19"/>
      <c r="O39" s="27">
        <v>400</v>
      </c>
      <c r="P39" s="28">
        <f t="shared" si="0"/>
        <v>720</v>
      </c>
      <c r="Q39" s="29">
        <f t="shared" si="1"/>
        <v>0.25</v>
      </c>
      <c r="T39" s="28">
        <f t="shared" si="2"/>
        <v>72</v>
      </c>
      <c r="U39" s="29">
        <f t="shared" si="3"/>
        <v>0.53333333333333333</v>
      </c>
      <c r="X39" s="28">
        <f t="shared" si="4"/>
        <v>72</v>
      </c>
      <c r="Y39" s="29">
        <f t="shared" si="5"/>
        <v>0.13333333333333333</v>
      </c>
      <c r="AF39" s="26">
        <f t="shared" si="8"/>
        <v>1800.2938649009498</v>
      </c>
      <c r="AG39" s="27">
        <v>0.08</v>
      </c>
    </row>
    <row r="40" spans="2:37" x14ac:dyDescent="0.4">
      <c r="B40" s="20"/>
      <c r="M40" s="19"/>
      <c r="O40" s="27">
        <v>410</v>
      </c>
      <c r="P40" s="28">
        <f t="shared" si="0"/>
        <v>738</v>
      </c>
      <c r="Q40" s="29">
        <f t="shared" si="1"/>
        <v>0.2419354838709678</v>
      </c>
      <c r="T40" s="28">
        <f t="shared" si="2"/>
        <v>73.8</v>
      </c>
      <c r="U40" s="29">
        <f t="shared" si="3"/>
        <v>0.5060088551549653</v>
      </c>
      <c r="X40" s="28">
        <f t="shared" si="4"/>
        <v>73.8</v>
      </c>
      <c r="Y40" s="29">
        <f t="shared" si="5"/>
        <v>0.12650221378874132</v>
      </c>
      <c r="AF40" s="26">
        <f t="shared" si="8"/>
        <v>1924.5950965629847</v>
      </c>
      <c r="AG40" s="27">
        <v>7.0000000000000007E-2</v>
      </c>
    </row>
    <row r="41" spans="2:37" x14ac:dyDescent="0.4">
      <c r="B41" s="20"/>
      <c r="M41" s="19"/>
      <c r="O41" s="27">
        <v>420</v>
      </c>
      <c r="P41" s="28">
        <f t="shared" si="0"/>
        <v>756</v>
      </c>
      <c r="Q41" s="29">
        <f t="shared" si="1"/>
        <v>0.234375</v>
      </c>
      <c r="T41" s="28">
        <f t="shared" si="2"/>
        <v>75.599999999999994</v>
      </c>
      <c r="U41" s="29">
        <f t="shared" si="3"/>
        <v>0.48076923076923073</v>
      </c>
      <c r="X41" s="28">
        <f t="shared" si="4"/>
        <v>75.599999999999994</v>
      </c>
      <c r="Y41" s="29">
        <f t="shared" si="5"/>
        <v>0.12019230769230768</v>
      </c>
      <c r="AF41" s="26">
        <f t="shared" si="8"/>
        <v>2078.8002950419905</v>
      </c>
      <c r="AG41" s="27">
        <v>0.06</v>
      </c>
      <c r="AK41">
        <f>6000/(3^(1/2)*6.6)</f>
        <v>524.8638810814781</v>
      </c>
    </row>
    <row r="42" spans="2:37" x14ac:dyDescent="0.4">
      <c r="B42" s="20"/>
      <c r="M42" s="19"/>
      <c r="O42" s="27">
        <v>430</v>
      </c>
      <c r="P42" s="28">
        <f t="shared" si="0"/>
        <v>774</v>
      </c>
      <c r="Q42" s="29">
        <f t="shared" si="1"/>
        <v>0.22727272727272729</v>
      </c>
      <c r="T42" s="28">
        <f t="shared" si="2"/>
        <v>77.400000000000006</v>
      </c>
      <c r="U42" s="29">
        <f t="shared" si="3"/>
        <v>0.45740423098913674</v>
      </c>
      <c r="X42" s="28">
        <f t="shared" si="4"/>
        <v>77.400000000000006</v>
      </c>
      <c r="Y42" s="29">
        <f t="shared" si="5"/>
        <v>0.11435105774728418</v>
      </c>
      <c r="AF42" s="26">
        <f t="shared" si="8"/>
        <v>2277.211628285786</v>
      </c>
      <c r="AG42" s="27">
        <v>0.05</v>
      </c>
    </row>
    <row r="43" spans="2:37" x14ac:dyDescent="0.4">
      <c r="B43" s="20"/>
      <c r="M43" s="19"/>
      <c r="O43" s="27">
        <v>440</v>
      </c>
      <c r="P43" s="28">
        <f t="shared" si="0"/>
        <v>792</v>
      </c>
      <c r="Q43" s="29">
        <f t="shared" si="1"/>
        <v>0.22058823529411761</v>
      </c>
      <c r="T43" s="28">
        <f t="shared" si="2"/>
        <v>79.2</v>
      </c>
      <c r="U43" s="29">
        <f t="shared" si="3"/>
        <v>0.43572984749455329</v>
      </c>
      <c r="X43" s="28">
        <f t="shared" si="4"/>
        <v>79.2</v>
      </c>
      <c r="Y43" s="29">
        <f t="shared" si="5"/>
        <v>0.10893246187363832</v>
      </c>
      <c r="AF43" s="26">
        <f t="shared" si="8"/>
        <v>2546.0000000000032</v>
      </c>
      <c r="AG43" s="27">
        <v>3.9999999999999897E-2</v>
      </c>
    </row>
    <row r="44" spans="2:37" x14ac:dyDescent="0.4">
      <c r="B44" s="20"/>
      <c r="M44" s="19"/>
      <c r="O44" s="27">
        <v>450</v>
      </c>
      <c r="P44" s="28">
        <f t="shared" si="0"/>
        <v>810</v>
      </c>
      <c r="Q44" s="29">
        <f t="shared" si="1"/>
        <v>0.21428571428571427</v>
      </c>
      <c r="T44" s="28">
        <f t="shared" si="2"/>
        <v>81</v>
      </c>
      <c r="U44" s="29">
        <f t="shared" si="3"/>
        <v>0.41558441558441556</v>
      </c>
      <c r="X44" s="28">
        <f t="shared" si="4"/>
        <v>81</v>
      </c>
      <c r="Y44" s="29">
        <f t="shared" si="5"/>
        <v>0.10389610389610389</v>
      </c>
      <c r="AF44" s="26">
        <f t="shared" si="8"/>
        <v>2939.8675707135799</v>
      </c>
      <c r="AG44" s="27">
        <v>2.9999999999999898E-2</v>
      </c>
    </row>
    <row r="45" spans="2:37" x14ac:dyDescent="0.4">
      <c r="B45" s="20"/>
      <c r="M45" s="19"/>
      <c r="O45" s="27">
        <v>460</v>
      </c>
      <c r="P45" s="28">
        <f t="shared" si="0"/>
        <v>828</v>
      </c>
      <c r="Q45" s="29">
        <f t="shared" si="1"/>
        <v>0.20833333333333334</v>
      </c>
      <c r="T45" s="28">
        <f t="shared" si="2"/>
        <v>82.8</v>
      </c>
      <c r="U45" s="29">
        <f t="shared" si="3"/>
        <v>0.39682539682539686</v>
      </c>
      <c r="X45" s="28">
        <f t="shared" si="4"/>
        <v>82.8</v>
      </c>
      <c r="Y45" s="29">
        <f t="shared" si="5"/>
        <v>9.9206349206349215E-2</v>
      </c>
      <c r="AF45" s="26">
        <f t="shared" si="8"/>
        <v>3600.5877298019091</v>
      </c>
      <c r="AG45" s="27">
        <v>1.99999999999999E-2</v>
      </c>
    </row>
    <row r="46" spans="2:37" x14ac:dyDescent="0.4">
      <c r="B46" s="20"/>
      <c r="M46" s="19"/>
      <c r="O46" s="27">
        <v>470</v>
      </c>
      <c r="P46" s="28">
        <f t="shared" si="0"/>
        <v>846</v>
      </c>
      <c r="Q46" s="29">
        <f t="shared" si="1"/>
        <v>0.20270270270270269</v>
      </c>
      <c r="T46" s="28">
        <f t="shared" si="2"/>
        <v>84.6</v>
      </c>
      <c r="U46" s="29">
        <f t="shared" si="3"/>
        <v>0.37932669511616873</v>
      </c>
      <c r="X46" s="28">
        <f t="shared" si="4"/>
        <v>84.6</v>
      </c>
      <c r="Y46" s="29">
        <f t="shared" si="5"/>
        <v>9.4831673779042183E-2</v>
      </c>
      <c r="AF46" s="26">
        <f t="shared" si="8"/>
        <v>5092.0000000000236</v>
      </c>
      <c r="AG46" s="30">
        <v>9.99999999999991E-3</v>
      </c>
    </row>
    <row r="47" spans="2:37" x14ac:dyDescent="0.4">
      <c r="B47" s="20"/>
      <c r="M47" s="19"/>
      <c r="O47" s="27">
        <v>480</v>
      </c>
      <c r="P47" s="28">
        <f t="shared" si="0"/>
        <v>864</v>
      </c>
      <c r="Q47" s="29">
        <f t="shared" si="1"/>
        <v>0.19736842105263158</v>
      </c>
      <c r="T47" s="28">
        <f t="shared" si="2"/>
        <v>86.4</v>
      </c>
      <c r="U47" s="29">
        <f t="shared" si="3"/>
        <v>0.36297640653357532</v>
      </c>
      <c r="X47" s="28">
        <f t="shared" si="4"/>
        <v>86.4</v>
      </c>
      <c r="Y47" s="29">
        <f t="shared" si="5"/>
        <v>9.0744101633393831E-2</v>
      </c>
      <c r="AF47" s="26">
        <f>134*60/(SQRT(AG47))/10</f>
        <v>254.24712387753766</v>
      </c>
      <c r="AG47" s="26">
        <v>10</v>
      </c>
    </row>
    <row r="48" spans="2:37" x14ac:dyDescent="0.4">
      <c r="B48" s="20"/>
      <c r="M48" s="19"/>
      <c r="O48" s="27">
        <v>490</v>
      </c>
      <c r="P48" s="28">
        <f t="shared" si="0"/>
        <v>882</v>
      </c>
      <c r="Q48" s="29">
        <f t="shared" si="1"/>
        <v>0.19230769230769229</v>
      </c>
      <c r="T48" s="28">
        <f t="shared" si="2"/>
        <v>88.2</v>
      </c>
      <c r="U48" s="29">
        <f t="shared" si="3"/>
        <v>0.34767492394611033</v>
      </c>
      <c r="X48" s="28">
        <f t="shared" si="4"/>
        <v>88.2</v>
      </c>
      <c r="Y48" s="29">
        <f t="shared" si="5"/>
        <v>8.6918730986527581E-2</v>
      </c>
      <c r="AF48" s="26">
        <f t="shared" ref="AF48:AF67" si="9">134*60/(SQRT(AG48))/10</f>
        <v>359.55973078196615</v>
      </c>
      <c r="AG48" s="27">
        <v>5</v>
      </c>
    </row>
    <row r="49" spans="2:33" x14ac:dyDescent="0.4">
      <c r="B49" s="20"/>
      <c r="M49" s="19"/>
      <c r="O49" s="27">
        <v>500</v>
      </c>
      <c r="P49" s="28">
        <f t="shared" si="0"/>
        <v>900</v>
      </c>
      <c r="Q49" s="29">
        <f t="shared" si="1"/>
        <v>0.1875</v>
      </c>
      <c r="T49" s="28">
        <f t="shared" si="2"/>
        <v>90</v>
      </c>
      <c r="U49" s="29">
        <f t="shared" si="3"/>
        <v>0.33333333333333337</v>
      </c>
      <c r="X49" s="28">
        <f t="shared" si="4"/>
        <v>90</v>
      </c>
      <c r="Y49" s="29">
        <f t="shared" si="5"/>
        <v>8.3333333333333343E-2</v>
      </c>
      <c r="AF49" s="26">
        <f t="shared" si="9"/>
        <v>804</v>
      </c>
      <c r="AG49" s="27">
        <v>1</v>
      </c>
    </row>
    <row r="50" spans="2:33" ht="19.5" thickBot="1" x14ac:dyDescent="0.45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  <c r="O50" s="27">
        <v>510</v>
      </c>
      <c r="P50" s="28">
        <f t="shared" si="0"/>
        <v>918</v>
      </c>
      <c r="Q50" s="29">
        <f t="shared" si="1"/>
        <v>0.18292682926829271</v>
      </c>
      <c r="T50" s="28">
        <f t="shared" si="2"/>
        <v>91.8</v>
      </c>
      <c r="U50" s="29">
        <f t="shared" si="3"/>
        <v>0.31987205117952822</v>
      </c>
      <c r="X50" s="28">
        <f t="shared" si="4"/>
        <v>91.8</v>
      </c>
      <c r="Y50" s="29">
        <f t="shared" si="5"/>
        <v>7.9968012794882054E-2</v>
      </c>
      <c r="AF50" s="26">
        <f t="shared" si="9"/>
        <v>847.49041292512572</v>
      </c>
      <c r="AG50" s="27">
        <v>0.9</v>
      </c>
    </row>
    <row r="51" spans="2:33" ht="19.5" thickBot="1" x14ac:dyDescent="0.45">
      <c r="O51" s="27">
        <v>520</v>
      </c>
      <c r="P51" s="28">
        <f t="shared" si="0"/>
        <v>936</v>
      </c>
      <c r="Q51" s="29">
        <f t="shared" si="1"/>
        <v>0.17857142857142858</v>
      </c>
      <c r="T51" s="28">
        <f t="shared" si="2"/>
        <v>93.6</v>
      </c>
      <c r="U51" s="29">
        <f t="shared" si="3"/>
        <v>0.3072196620583717</v>
      </c>
      <c r="X51" s="28">
        <f t="shared" si="4"/>
        <v>93.6</v>
      </c>
      <c r="Y51" s="29">
        <f t="shared" si="5"/>
        <v>7.6804915514592925E-2</v>
      </c>
      <c r="AF51" s="26">
        <f t="shared" si="9"/>
        <v>898.89932695491552</v>
      </c>
      <c r="AG51" s="27">
        <v>0.8</v>
      </c>
    </row>
    <row r="52" spans="2:33" x14ac:dyDescent="0.4">
      <c r="B52" s="12" t="s">
        <v>15</v>
      </c>
      <c r="C52" s="13"/>
      <c r="D52" s="14"/>
      <c r="E52" s="14"/>
      <c r="F52" s="14"/>
      <c r="G52" s="15" t="s">
        <v>16</v>
      </c>
      <c r="H52" s="14"/>
      <c r="I52" s="14"/>
      <c r="J52" s="15" t="s">
        <v>20</v>
      </c>
      <c r="K52" s="14"/>
      <c r="L52" s="14"/>
      <c r="M52" s="16"/>
      <c r="O52" s="27">
        <v>530</v>
      </c>
      <c r="P52" s="28">
        <f t="shared" si="0"/>
        <v>954</v>
      </c>
      <c r="Q52" s="29">
        <f t="shared" si="1"/>
        <v>0.1744186046511628</v>
      </c>
      <c r="T52" s="28">
        <f t="shared" si="2"/>
        <v>95.4</v>
      </c>
      <c r="U52" s="29">
        <f t="shared" si="3"/>
        <v>0.29531192321889999</v>
      </c>
      <c r="X52" s="28">
        <f t="shared" si="4"/>
        <v>95.4</v>
      </c>
      <c r="Y52" s="29">
        <f t="shared" si="5"/>
        <v>7.3827980804724996E-2</v>
      </c>
      <c r="AF52" s="26">
        <f t="shared" si="9"/>
        <v>960.96380190485252</v>
      </c>
      <c r="AG52" s="27">
        <v>0.7</v>
      </c>
    </row>
    <row r="53" spans="2:33" x14ac:dyDescent="0.4">
      <c r="B53" s="17"/>
      <c r="C53" s="4" t="s">
        <v>10</v>
      </c>
      <c r="D53" s="5"/>
      <c r="E53" s="9">
        <v>4.5</v>
      </c>
      <c r="F53" s="18"/>
      <c r="G53" s="2"/>
      <c r="H53" s="9">
        <v>5</v>
      </c>
      <c r="I53" s="18"/>
      <c r="J53" s="2"/>
      <c r="K53" s="9">
        <v>40</v>
      </c>
      <c r="L53" s="18"/>
      <c r="M53" s="19"/>
      <c r="O53" s="27">
        <v>540</v>
      </c>
      <c r="P53" s="28">
        <f t="shared" si="0"/>
        <v>972</v>
      </c>
      <c r="Q53" s="29">
        <f t="shared" si="1"/>
        <v>0.17045454545454544</v>
      </c>
      <c r="T53" s="28">
        <f t="shared" si="2"/>
        <v>97.2</v>
      </c>
      <c r="U53" s="29">
        <f t="shared" si="3"/>
        <v>0.28409090909090906</v>
      </c>
      <c r="X53" s="28">
        <f t="shared" si="4"/>
        <v>97.2</v>
      </c>
      <c r="Y53" s="29">
        <f t="shared" si="5"/>
        <v>7.1022727272727265E-2</v>
      </c>
      <c r="AF53" s="26">
        <f t="shared" si="9"/>
        <v>1037.9595367835877</v>
      </c>
      <c r="AG53" s="27">
        <v>0.6</v>
      </c>
    </row>
    <row r="54" spans="2:33" x14ac:dyDescent="0.4">
      <c r="B54" s="20"/>
      <c r="C54" s="6" t="s">
        <v>0</v>
      </c>
      <c r="D54" s="5"/>
      <c r="E54" s="10">
        <v>0.25</v>
      </c>
      <c r="G54" s="1"/>
      <c r="H54" s="10">
        <v>200</v>
      </c>
      <c r="J54" s="2"/>
      <c r="K54" s="2">
        <f>$K$28*$H$29/$H$28</f>
        <v>1600</v>
      </c>
      <c r="M54" s="19"/>
      <c r="O54" s="27">
        <v>550</v>
      </c>
      <c r="P54" s="28">
        <f t="shared" si="0"/>
        <v>990</v>
      </c>
      <c r="Q54" s="29">
        <f t="shared" si="1"/>
        <v>0.16666666666666666</v>
      </c>
      <c r="T54" s="28">
        <f t="shared" si="2"/>
        <v>99</v>
      </c>
      <c r="U54" s="29">
        <f t="shared" si="3"/>
        <v>0.27350427350427353</v>
      </c>
      <c r="X54" s="28">
        <f t="shared" si="4"/>
        <v>99</v>
      </c>
      <c r="Y54" s="29">
        <f t="shared" si="5"/>
        <v>6.8376068376068383E-2</v>
      </c>
      <c r="AF54" s="26">
        <f t="shared" si="9"/>
        <v>1137.0277041479683</v>
      </c>
      <c r="AG54" s="27">
        <v>0.5</v>
      </c>
    </row>
    <row r="55" spans="2:33" x14ac:dyDescent="0.4">
      <c r="B55" s="20"/>
      <c r="M55" s="19"/>
      <c r="O55" s="27">
        <v>560</v>
      </c>
      <c r="P55" s="28">
        <f t="shared" si="0"/>
        <v>1008</v>
      </c>
      <c r="Q55" s="29">
        <f t="shared" si="1"/>
        <v>0.16304347826086957</v>
      </c>
      <c r="T55" s="28">
        <f t="shared" si="2"/>
        <v>100.8</v>
      </c>
      <c r="U55" s="29">
        <f t="shared" si="3"/>
        <v>0.26350461133069836</v>
      </c>
      <c r="X55" s="28">
        <f t="shared" si="4"/>
        <v>100.8</v>
      </c>
      <c r="Y55" s="29">
        <f t="shared" si="5"/>
        <v>6.5876152832674589E-2</v>
      </c>
      <c r="AF55" s="26">
        <f t="shared" si="9"/>
        <v>1271.2356193876885</v>
      </c>
      <c r="AG55" s="27">
        <v>0.4</v>
      </c>
    </row>
    <row r="56" spans="2:33" x14ac:dyDescent="0.4">
      <c r="B56" s="21"/>
      <c r="D56" s="18"/>
      <c r="E56" s="18"/>
      <c r="F56" s="18"/>
      <c r="G56" s="18"/>
      <c r="H56" s="18"/>
      <c r="I56" s="18"/>
      <c r="J56" s="18"/>
      <c r="K56" s="18"/>
      <c r="L56" s="18"/>
      <c r="M56" s="19"/>
      <c r="O56" s="27">
        <v>570</v>
      </c>
      <c r="P56" s="28">
        <f t="shared" si="0"/>
        <v>1026</v>
      </c>
      <c r="Q56" s="29">
        <f t="shared" si="1"/>
        <v>0.15957446808510636</v>
      </c>
      <c r="T56" s="28">
        <f t="shared" si="2"/>
        <v>102.6</v>
      </c>
      <c r="U56" s="29">
        <f t="shared" si="3"/>
        <v>0.25404890441409972</v>
      </c>
      <c r="X56" s="28">
        <f t="shared" si="4"/>
        <v>102.6</v>
      </c>
      <c r="Y56" s="29">
        <f t="shared" si="5"/>
        <v>6.351222610352493E-2</v>
      </c>
      <c r="AF56" s="26">
        <f t="shared" si="9"/>
        <v>1467.8964541138453</v>
      </c>
      <c r="AG56" s="27">
        <v>0.3</v>
      </c>
    </row>
    <row r="57" spans="2:33" ht="27.75" x14ac:dyDescent="0.4">
      <c r="B57" s="17"/>
      <c r="C57" s="18"/>
      <c r="D57" s="22"/>
      <c r="E57" s="22"/>
      <c r="F57" s="22"/>
      <c r="G57" s="22"/>
      <c r="H57" s="22"/>
      <c r="I57" s="22"/>
      <c r="J57" s="22"/>
      <c r="K57" s="22" ph="1"/>
      <c r="L57" s="22" ph="1"/>
      <c r="M57" s="19"/>
      <c r="O57" s="27">
        <v>580</v>
      </c>
      <c r="P57" s="28">
        <f t="shared" si="0"/>
        <v>1044</v>
      </c>
      <c r="Q57" s="29">
        <f t="shared" si="1"/>
        <v>0.15625</v>
      </c>
      <c r="T57" s="28">
        <f t="shared" si="2"/>
        <v>104.4</v>
      </c>
      <c r="U57" s="29">
        <f t="shared" si="3"/>
        <v>0.24509803921568629</v>
      </c>
      <c r="X57" s="28">
        <f t="shared" si="4"/>
        <v>104.4</v>
      </c>
      <c r="Y57" s="29">
        <f t="shared" si="5"/>
        <v>6.1274509803921573E-2</v>
      </c>
      <c r="AF57" s="26">
        <f t="shared" si="9"/>
        <v>1797.798653909831</v>
      </c>
      <c r="AG57" s="27">
        <v>0.2</v>
      </c>
    </row>
    <row r="58" spans="2:33" ht="27.75" x14ac:dyDescent="0.4">
      <c r="B58" s="17"/>
      <c r="C58" s="18"/>
      <c r="D58" s="22"/>
      <c r="E58" s="22"/>
      <c r="F58" s="22"/>
      <c r="G58" s="22"/>
      <c r="H58" s="22"/>
      <c r="I58" s="22"/>
      <c r="J58" s="22"/>
      <c r="K58" s="22" ph="1"/>
      <c r="L58" s="22" ph="1"/>
      <c r="M58" s="19"/>
      <c r="O58" s="27">
        <v>590</v>
      </c>
      <c r="P58" s="28">
        <f t="shared" si="0"/>
        <v>1062</v>
      </c>
      <c r="Q58" s="29">
        <f t="shared" si="1"/>
        <v>0.15306122448979589</v>
      </c>
      <c r="T58" s="28">
        <f t="shared" si="2"/>
        <v>106.2</v>
      </c>
      <c r="U58" s="29">
        <f t="shared" si="3"/>
        <v>0.23661638568470864</v>
      </c>
      <c r="X58" s="28">
        <f t="shared" si="4"/>
        <v>106.2</v>
      </c>
      <c r="Y58" s="29">
        <f t="shared" si="5"/>
        <v>5.9154096421177159E-2</v>
      </c>
      <c r="AF58" s="26">
        <f t="shared" si="9"/>
        <v>2542.4712387753771</v>
      </c>
      <c r="AG58" s="27">
        <v>0.1</v>
      </c>
    </row>
    <row r="59" spans="2:33" x14ac:dyDescent="0.4">
      <c r="B59" s="20"/>
      <c r="M59" s="19"/>
      <c r="O59" s="27">
        <v>600</v>
      </c>
      <c r="P59" s="28">
        <f t="shared" si="0"/>
        <v>1080</v>
      </c>
      <c r="Q59" s="29">
        <f t="shared" si="1"/>
        <v>0.15</v>
      </c>
      <c r="T59" s="28">
        <f t="shared" si="2"/>
        <v>108</v>
      </c>
      <c r="U59" s="29">
        <f t="shared" si="3"/>
        <v>0.22857142857142856</v>
      </c>
      <c r="X59" s="28">
        <f t="shared" si="4"/>
        <v>108</v>
      </c>
      <c r="Y59" s="29">
        <f t="shared" si="5"/>
        <v>5.7142857142857141E-2</v>
      </c>
      <c r="AF59" s="26">
        <f t="shared" si="9"/>
        <v>2680</v>
      </c>
      <c r="AG59" s="27">
        <v>0.09</v>
      </c>
    </row>
    <row r="60" spans="2:33" ht="27.75" x14ac:dyDescent="0.4">
      <c r="B60" s="20"/>
      <c r="C60" s="18" t="s">
        <v>2</v>
      </c>
      <c r="D60" s="22"/>
      <c r="E60" s="22"/>
      <c r="F60" s="22">
        <v>80</v>
      </c>
      <c r="G60" s="22"/>
      <c r="H60" s="22" t="s" ph="1">
        <v>6</v>
      </c>
      <c r="I60" s="22">
        <f>E54</f>
        <v>0.25</v>
      </c>
      <c r="M60" s="19"/>
      <c r="O60" s="27">
        <v>610</v>
      </c>
      <c r="P60" s="28">
        <f t="shared" si="0"/>
        <v>1098</v>
      </c>
      <c r="Q60" s="29">
        <f t="shared" si="1"/>
        <v>0.14705882352941177</v>
      </c>
      <c r="T60" s="28">
        <f t="shared" si="2"/>
        <v>109.8</v>
      </c>
      <c r="U60" s="29">
        <f t="shared" si="3"/>
        <v>0.22093344380005528</v>
      </c>
      <c r="X60" s="28">
        <f t="shared" si="4"/>
        <v>109.8</v>
      </c>
      <c r="Y60" s="29">
        <f t="shared" si="5"/>
        <v>5.523336095001382E-2</v>
      </c>
      <c r="AF60" s="26">
        <f t="shared" si="9"/>
        <v>2842.5692603699213</v>
      </c>
      <c r="AG60" s="27">
        <v>0.08</v>
      </c>
    </row>
    <row r="61" spans="2:33" ht="27.75" x14ac:dyDescent="0.4">
      <c r="B61" s="20"/>
      <c r="C61" s="18"/>
      <c r="D61" s="22"/>
      <c r="E61" s="3" t="s">
        <v>19</v>
      </c>
      <c r="F61" s="3" t="s">
        <v>4</v>
      </c>
      <c r="G61" s="3">
        <v>1</v>
      </c>
      <c r="H61" s="22" ph="1"/>
      <c r="I61" s="3" ph="1">
        <v>10</v>
      </c>
      <c r="M61" s="19"/>
      <c r="O61" s="27">
        <v>620</v>
      </c>
      <c r="P61" s="28">
        <f t="shared" si="0"/>
        <v>1116</v>
      </c>
      <c r="Q61" s="29">
        <f t="shared" si="1"/>
        <v>0.14423076923076922</v>
      </c>
      <c r="T61" s="28">
        <f t="shared" si="2"/>
        <v>111.6</v>
      </c>
      <c r="U61" s="29">
        <f t="shared" si="3"/>
        <v>0.21367521367521364</v>
      </c>
      <c r="X61" s="28">
        <f t="shared" si="4"/>
        <v>111.6</v>
      </c>
      <c r="Y61" s="29">
        <f t="shared" si="5"/>
        <v>5.3418803418803409E-2</v>
      </c>
      <c r="AF61" s="26">
        <f t="shared" si="9"/>
        <v>3038.8343629941869</v>
      </c>
      <c r="AG61" s="27">
        <v>7.0000000000000007E-2</v>
      </c>
    </row>
    <row r="62" spans="2:33" x14ac:dyDescent="0.4">
      <c r="B62" s="20"/>
      <c r="M62" s="19"/>
      <c r="O62" s="27">
        <v>630</v>
      </c>
      <c r="P62" s="28">
        <f t="shared" si="0"/>
        <v>1134</v>
      </c>
      <c r="Q62" s="29">
        <f t="shared" si="1"/>
        <v>0.14150943396226415</v>
      </c>
      <c r="T62" s="28">
        <f t="shared" si="2"/>
        <v>113.4</v>
      </c>
      <c r="U62" s="29">
        <f t="shared" si="3"/>
        <v>0.20677177565262342</v>
      </c>
      <c r="X62" s="28">
        <f t="shared" si="4"/>
        <v>113.4</v>
      </c>
      <c r="Y62" s="29">
        <f t="shared" si="5"/>
        <v>5.1692943913155855E-2</v>
      </c>
      <c r="AF62" s="26">
        <f t="shared" si="9"/>
        <v>3282.3162553294592</v>
      </c>
      <c r="AG62" s="27">
        <v>0.06</v>
      </c>
    </row>
    <row r="63" spans="2:33" x14ac:dyDescent="0.4">
      <c r="B63" s="20"/>
      <c r="M63" s="19"/>
      <c r="O63" s="27">
        <v>640</v>
      </c>
      <c r="P63" s="28">
        <f t="shared" si="0"/>
        <v>1152</v>
      </c>
      <c r="Q63" s="29">
        <f t="shared" si="1"/>
        <v>0.13888888888888887</v>
      </c>
      <c r="T63" s="28">
        <f t="shared" si="2"/>
        <v>115.2</v>
      </c>
      <c r="U63" s="29">
        <f t="shared" si="3"/>
        <v>0.20020020020020018</v>
      </c>
      <c r="X63" s="28">
        <f t="shared" si="4"/>
        <v>115.2</v>
      </c>
      <c r="Y63" s="29">
        <f t="shared" si="5"/>
        <v>5.0050050050050046E-2</v>
      </c>
      <c r="AF63" s="26">
        <f t="shared" si="9"/>
        <v>3595.5973078196621</v>
      </c>
      <c r="AG63" s="27">
        <v>0.05</v>
      </c>
    </row>
    <row r="64" spans="2:33" x14ac:dyDescent="0.4">
      <c r="B64" s="20"/>
      <c r="M64" s="19"/>
      <c r="O64" s="27">
        <v>650</v>
      </c>
      <c r="P64" s="28">
        <f t="shared" si="0"/>
        <v>1170</v>
      </c>
      <c r="Q64" s="29">
        <f t="shared" si="1"/>
        <v>0.13636363636363635</v>
      </c>
      <c r="T64" s="28">
        <f>($H$29/$H$28)*$E$28*$O64/100/10</f>
        <v>117</v>
      </c>
      <c r="U64" s="29">
        <f t="shared" si="3"/>
        <v>0.19393939393939394</v>
      </c>
      <c r="X64" s="28">
        <f t="shared" si="4"/>
        <v>117</v>
      </c>
      <c r="Y64" s="29">
        <f t="shared" si="5"/>
        <v>4.8484848484848485E-2</v>
      </c>
      <c r="AF64" s="26">
        <f t="shared" si="9"/>
        <v>4020.000000000005</v>
      </c>
      <c r="AG64" s="27">
        <v>3.9999999999999897E-2</v>
      </c>
    </row>
    <row r="65" spans="2:33" x14ac:dyDescent="0.4">
      <c r="B65" s="20"/>
      <c r="M65" s="19"/>
      <c r="O65" s="27">
        <v>660</v>
      </c>
      <c r="P65" s="28">
        <f t="shared" si="0"/>
        <v>1188</v>
      </c>
      <c r="Q65" s="29">
        <f t="shared" si="1"/>
        <v>0.13392857142857142</v>
      </c>
      <c r="T65" s="28">
        <f t="shared" si="2"/>
        <v>118.8</v>
      </c>
      <c r="U65" s="29">
        <f t="shared" si="3"/>
        <v>0.18796992481203009</v>
      </c>
      <c r="X65" s="28">
        <f t="shared" si="4"/>
        <v>118.8</v>
      </c>
      <c r="Y65" s="29">
        <f t="shared" si="5"/>
        <v>4.6992481203007523E-2</v>
      </c>
      <c r="AF65" s="26">
        <f t="shared" si="9"/>
        <v>4641.8961642845989</v>
      </c>
      <c r="AG65" s="27">
        <v>2.9999999999999898E-2</v>
      </c>
    </row>
    <row r="66" spans="2:33" x14ac:dyDescent="0.4">
      <c r="B66" s="20"/>
      <c r="M66" s="19"/>
      <c r="O66" s="30">
        <v>666.6</v>
      </c>
      <c r="P66" s="31">
        <f t="shared" si="0"/>
        <v>1199.8800000000001</v>
      </c>
      <c r="Q66" s="32">
        <f>(3/(($O66/100)-1))*$L$10/10</f>
        <v>0.13236851394281679</v>
      </c>
      <c r="T66" s="28">
        <f t="shared" si="2"/>
        <v>119.98800000000001</v>
      </c>
      <c r="U66" s="29">
        <f t="shared" si="3"/>
        <v>0.18418090469476203</v>
      </c>
      <c r="X66" s="28">
        <f t="shared" si="4"/>
        <v>119.98800000000001</v>
      </c>
      <c r="Y66" s="29">
        <f t="shared" si="5"/>
        <v>4.6045226173690508E-2</v>
      </c>
      <c r="AF66" s="26">
        <f t="shared" si="9"/>
        <v>5685.1385207398571</v>
      </c>
      <c r="AG66" s="27">
        <v>1.99999999999999E-2</v>
      </c>
    </row>
    <row r="67" spans="2:33" x14ac:dyDescent="0.4">
      <c r="B67" s="20"/>
      <c r="M67" s="19"/>
      <c r="O67" s="27">
        <v>700</v>
      </c>
      <c r="T67" s="28">
        <f t="shared" si="2"/>
        <v>126</v>
      </c>
      <c r="U67" s="29">
        <f t="shared" si="3"/>
        <v>0.16666666666666669</v>
      </c>
      <c r="AF67" s="26">
        <f t="shared" si="9"/>
        <v>8040.0000000000364</v>
      </c>
      <c r="AG67" s="30">
        <v>9.99999999999991E-3</v>
      </c>
    </row>
    <row r="68" spans="2:33" x14ac:dyDescent="0.4">
      <c r="B68" s="20"/>
      <c r="M68" s="19"/>
      <c r="O68" s="27">
        <v>800</v>
      </c>
      <c r="T68" s="28">
        <f t="shared" si="2"/>
        <v>144</v>
      </c>
      <c r="U68" s="29">
        <f t="shared" si="3"/>
        <v>0.12698412698412698</v>
      </c>
      <c r="AF68" s="26">
        <f>134*100/(SQRT(AG68))/10</f>
        <v>423.74520646256281</v>
      </c>
      <c r="AG68" s="26">
        <v>10</v>
      </c>
    </row>
    <row r="69" spans="2:33" x14ac:dyDescent="0.4">
      <c r="B69" s="20"/>
      <c r="M69" s="19"/>
      <c r="O69" s="27">
        <v>889</v>
      </c>
      <c r="T69" s="28">
        <f t="shared" si="2"/>
        <v>160.02000000000001</v>
      </c>
      <c r="U69" s="29">
        <f t="shared" si="3"/>
        <v>0.10252191085463544</v>
      </c>
      <c r="AF69" s="26">
        <f t="shared" ref="AF69:AF88" si="10">134*100/(SQRT(AG69))/10</f>
        <v>599.26621796994357</v>
      </c>
      <c r="AG69" s="27">
        <v>5</v>
      </c>
    </row>
    <row r="70" spans="2:33" x14ac:dyDescent="0.4">
      <c r="B70" s="20"/>
      <c r="M70" s="19"/>
      <c r="AF70" s="26">
        <f t="shared" si="10"/>
        <v>1340</v>
      </c>
      <c r="AG70" s="27">
        <v>1</v>
      </c>
    </row>
    <row r="71" spans="2:33" x14ac:dyDescent="0.4">
      <c r="B71" s="20"/>
      <c r="M71" s="19"/>
      <c r="AF71" s="26">
        <f t="shared" si="10"/>
        <v>1412.484021541876</v>
      </c>
      <c r="AG71" s="27">
        <v>0.9</v>
      </c>
    </row>
    <row r="72" spans="2:33" x14ac:dyDescent="0.4">
      <c r="B72" s="20"/>
      <c r="M72" s="19"/>
      <c r="AF72" s="26">
        <f t="shared" si="10"/>
        <v>1498.1655449248592</v>
      </c>
      <c r="AG72" s="27">
        <v>0.8</v>
      </c>
    </row>
    <row r="73" spans="2:33" x14ac:dyDescent="0.4">
      <c r="B73" s="20"/>
      <c r="M73" s="19"/>
      <c r="AF73" s="26">
        <f t="shared" si="10"/>
        <v>1601.6063365080875</v>
      </c>
      <c r="AG73" s="27">
        <v>0.7</v>
      </c>
    </row>
    <row r="74" spans="2:33" x14ac:dyDescent="0.4">
      <c r="B74" s="20"/>
      <c r="M74" s="19"/>
      <c r="AF74" s="26">
        <f t="shared" si="10"/>
        <v>1729.9325613059796</v>
      </c>
      <c r="AG74" s="27">
        <v>0.6</v>
      </c>
    </row>
    <row r="75" spans="2:33" ht="19.5" thickBot="1" x14ac:dyDescent="0.45"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/>
      <c r="AF75" s="26">
        <f t="shared" si="10"/>
        <v>1895.0461735799472</v>
      </c>
      <c r="AG75" s="27">
        <v>0.5</v>
      </c>
    </row>
    <row r="76" spans="2:33" x14ac:dyDescent="0.4">
      <c r="AF76" s="26">
        <f t="shared" si="10"/>
        <v>2118.7260323128144</v>
      </c>
      <c r="AG76" s="27">
        <v>0.4</v>
      </c>
    </row>
    <row r="77" spans="2:33" x14ac:dyDescent="0.4">
      <c r="AF77" s="26">
        <f t="shared" si="10"/>
        <v>2446.4940901897421</v>
      </c>
      <c r="AG77" s="27">
        <v>0.3</v>
      </c>
    </row>
    <row r="78" spans="2:33" x14ac:dyDescent="0.4">
      <c r="AF78" s="26">
        <f t="shared" si="10"/>
        <v>2996.3310898497184</v>
      </c>
      <c r="AG78" s="27">
        <v>0.2</v>
      </c>
    </row>
    <row r="79" spans="2:33" x14ac:dyDescent="0.4">
      <c r="AF79" s="26">
        <f t="shared" si="10"/>
        <v>4237.4520646256287</v>
      </c>
      <c r="AG79" s="27">
        <v>0.1</v>
      </c>
    </row>
    <row r="80" spans="2:33" x14ac:dyDescent="0.4">
      <c r="AF80" s="26">
        <f t="shared" si="10"/>
        <v>4466.666666666667</v>
      </c>
      <c r="AG80" s="27">
        <v>0.09</v>
      </c>
    </row>
    <row r="81" spans="32:33" x14ac:dyDescent="0.4">
      <c r="AF81" s="26">
        <f t="shared" si="10"/>
        <v>4737.6154339498689</v>
      </c>
      <c r="AG81" s="27">
        <v>0.08</v>
      </c>
    </row>
    <row r="82" spans="32:33" x14ac:dyDescent="0.4">
      <c r="AF82" s="26">
        <f t="shared" si="10"/>
        <v>5064.7239383236447</v>
      </c>
      <c r="AG82" s="27">
        <v>7.0000000000000007E-2</v>
      </c>
    </row>
    <row r="83" spans="32:33" x14ac:dyDescent="0.4">
      <c r="AF83" s="26">
        <f t="shared" si="10"/>
        <v>5470.5270922157642</v>
      </c>
      <c r="AG83" s="27">
        <v>0.06</v>
      </c>
    </row>
    <row r="84" spans="32:33" x14ac:dyDescent="0.4">
      <c r="AF84" s="26">
        <f t="shared" si="10"/>
        <v>5992.6621796994368</v>
      </c>
      <c r="AG84" s="27">
        <v>0.05</v>
      </c>
    </row>
    <row r="85" spans="32:33" x14ac:dyDescent="0.4">
      <c r="AF85" s="26">
        <f t="shared" si="10"/>
        <v>6700.0000000000091</v>
      </c>
      <c r="AG85" s="27">
        <v>3.9999999999999897E-2</v>
      </c>
    </row>
    <row r="86" spans="32:33" x14ac:dyDescent="0.4">
      <c r="AF86" s="26">
        <f t="shared" si="10"/>
        <v>7736.4936071409993</v>
      </c>
      <c r="AG86" s="27">
        <v>2.9999999999999898E-2</v>
      </c>
    </row>
    <row r="87" spans="32:33" x14ac:dyDescent="0.4">
      <c r="AF87" s="26">
        <f t="shared" si="10"/>
        <v>9475.2308678997615</v>
      </c>
      <c r="AG87" s="27">
        <v>1.99999999999999E-2</v>
      </c>
    </row>
    <row r="88" spans="32:33" x14ac:dyDescent="0.4">
      <c r="AF88" s="26">
        <f t="shared" si="10"/>
        <v>13400.000000000062</v>
      </c>
      <c r="AG88" s="30">
        <v>9.99999999999991E-3</v>
      </c>
    </row>
    <row r="104" spans="2:13" ht="19.5" thickBot="1" x14ac:dyDescent="0.45"/>
    <row r="105" spans="2:13" x14ac:dyDescent="0.4">
      <c r="B105" s="46" t="s">
        <v>30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8"/>
    </row>
    <row r="106" spans="2:13" x14ac:dyDescent="0.4">
      <c r="B106" s="49"/>
      <c r="M106" s="50"/>
    </row>
    <row r="107" spans="2:13" x14ac:dyDescent="0.4">
      <c r="B107" s="49"/>
      <c r="M107" s="50"/>
    </row>
    <row r="108" spans="2:13" x14ac:dyDescent="0.4">
      <c r="B108" s="49"/>
      <c r="M108" s="50"/>
    </row>
    <row r="109" spans="2:13" x14ac:dyDescent="0.4">
      <c r="B109" s="49"/>
      <c r="M109" s="50"/>
    </row>
    <row r="110" spans="2:13" x14ac:dyDescent="0.4">
      <c r="B110" s="49"/>
      <c r="M110" s="50"/>
    </row>
    <row r="111" spans="2:13" x14ac:dyDescent="0.4">
      <c r="B111" s="49"/>
      <c r="M111" s="50"/>
    </row>
    <row r="112" spans="2:13" x14ac:dyDescent="0.4">
      <c r="B112" s="49"/>
      <c r="M112" s="50"/>
    </row>
    <row r="113" spans="2:13" x14ac:dyDescent="0.4">
      <c r="B113" s="49"/>
      <c r="M113" s="50"/>
    </row>
    <row r="114" spans="2:13" x14ac:dyDescent="0.4">
      <c r="B114" s="49"/>
      <c r="M114" s="50"/>
    </row>
    <row r="115" spans="2:13" x14ac:dyDescent="0.4">
      <c r="B115" s="49"/>
      <c r="M115" s="50"/>
    </row>
    <row r="116" spans="2:13" x14ac:dyDescent="0.4">
      <c r="B116" s="49"/>
      <c r="M116" s="50"/>
    </row>
    <row r="117" spans="2:13" x14ac:dyDescent="0.4">
      <c r="B117" s="49"/>
      <c r="M117" s="50"/>
    </row>
    <row r="118" spans="2:13" x14ac:dyDescent="0.4">
      <c r="B118" s="49"/>
      <c r="M118" s="50"/>
    </row>
    <row r="119" spans="2:13" x14ac:dyDescent="0.4">
      <c r="B119" s="49"/>
      <c r="M119" s="50"/>
    </row>
    <row r="120" spans="2:13" x14ac:dyDescent="0.4">
      <c r="B120" s="49"/>
      <c r="M120" s="50"/>
    </row>
    <row r="121" spans="2:13" x14ac:dyDescent="0.4">
      <c r="B121" s="49"/>
      <c r="M121" s="50"/>
    </row>
    <row r="122" spans="2:13" x14ac:dyDescent="0.4">
      <c r="B122" s="49"/>
      <c r="M122" s="50"/>
    </row>
    <row r="123" spans="2:13" ht="19.5" thickBot="1" x14ac:dyDescent="0.45"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3"/>
    </row>
    <row r="267" spans="16:17" x14ac:dyDescent="0.4">
      <c r="P267" s="7"/>
      <c r="Q267" s="8"/>
    </row>
    <row r="268" spans="16:17" x14ac:dyDescent="0.4">
      <c r="P268" s="7"/>
      <c r="Q268" s="8"/>
    </row>
    <row r="269" spans="16:17" x14ac:dyDescent="0.4">
      <c r="P269" s="7"/>
      <c r="Q269" s="8"/>
    </row>
    <row r="270" spans="16:17" x14ac:dyDescent="0.4">
      <c r="P270" s="7"/>
      <c r="Q270" s="8"/>
    </row>
    <row r="271" spans="16:17" x14ac:dyDescent="0.4">
      <c r="P271" s="7"/>
      <c r="Q271" s="8"/>
    </row>
    <row r="272" spans="16:17" x14ac:dyDescent="0.4">
      <c r="P272" s="7"/>
      <c r="Q272" s="8"/>
    </row>
    <row r="273" spans="16:17" x14ac:dyDescent="0.4">
      <c r="P273" s="7"/>
      <c r="Q273" s="8"/>
    </row>
    <row r="274" spans="16:17" x14ac:dyDescent="0.4">
      <c r="P274" s="7"/>
      <c r="Q274" s="8"/>
    </row>
    <row r="275" spans="16:17" x14ac:dyDescent="0.4">
      <c r="P275" s="7"/>
      <c r="Q275" s="8"/>
    </row>
    <row r="276" spans="16:17" x14ac:dyDescent="0.4">
      <c r="P276" s="7"/>
      <c r="Q276" s="8"/>
    </row>
    <row r="277" spans="16:17" x14ac:dyDescent="0.4">
      <c r="P277" s="7"/>
      <c r="Q277" s="8"/>
    </row>
    <row r="278" spans="16:17" x14ac:dyDescent="0.4">
      <c r="P278" s="7"/>
      <c r="Q278" s="8"/>
    </row>
    <row r="279" spans="16:17" x14ac:dyDescent="0.4">
      <c r="P279" s="7"/>
      <c r="Q279" s="8"/>
    </row>
    <row r="280" spans="16:17" x14ac:dyDescent="0.4">
      <c r="P280" s="7"/>
      <c r="Q280" s="8"/>
    </row>
    <row r="281" spans="16:17" x14ac:dyDescent="0.4">
      <c r="P281" s="7"/>
      <c r="Q281" s="8"/>
    </row>
    <row r="282" spans="16:17" x14ac:dyDescent="0.4">
      <c r="P282" s="7"/>
      <c r="Q282" s="8"/>
    </row>
    <row r="283" spans="16:17" x14ac:dyDescent="0.4">
      <c r="P283" s="7"/>
      <c r="Q283" s="8"/>
    </row>
    <row r="284" spans="16:17" x14ac:dyDescent="0.4">
      <c r="P284" s="7"/>
      <c r="Q284" s="8"/>
    </row>
    <row r="285" spans="16:17" x14ac:dyDescent="0.4">
      <c r="P285" s="7"/>
      <c r="Q285" s="8"/>
    </row>
    <row r="286" spans="16:17" x14ac:dyDescent="0.4">
      <c r="P286" s="7"/>
      <c r="Q286" s="8"/>
    </row>
    <row r="287" spans="16:17" x14ac:dyDescent="0.4">
      <c r="P287" s="7"/>
      <c r="Q287" s="8"/>
    </row>
    <row r="288" spans="16:17" x14ac:dyDescent="0.4">
      <c r="P288" s="7"/>
      <c r="Q288" s="8"/>
    </row>
    <row r="289" spans="16:17" x14ac:dyDescent="0.4">
      <c r="P289" s="7"/>
      <c r="Q289" s="8"/>
    </row>
    <row r="290" spans="16:17" x14ac:dyDescent="0.4">
      <c r="P290" s="7"/>
      <c r="Q290" s="8"/>
    </row>
    <row r="291" spans="16:17" x14ac:dyDescent="0.4">
      <c r="P291" s="7"/>
      <c r="Q291" s="8"/>
    </row>
    <row r="292" spans="16:17" x14ac:dyDescent="0.4">
      <c r="P292" s="7"/>
      <c r="Q292" s="8"/>
    </row>
    <row r="293" spans="16:17" x14ac:dyDescent="0.4">
      <c r="P293" s="7"/>
      <c r="Q293" s="8"/>
    </row>
    <row r="294" spans="16:17" x14ac:dyDescent="0.4">
      <c r="P294" s="7"/>
      <c r="Q294" s="8"/>
    </row>
    <row r="295" spans="16:17" x14ac:dyDescent="0.4">
      <c r="P295" s="7"/>
      <c r="Q295" s="8"/>
    </row>
    <row r="296" spans="16:17" x14ac:dyDescent="0.4">
      <c r="P296" s="7"/>
      <c r="Q296" s="8"/>
    </row>
    <row r="297" spans="16:17" x14ac:dyDescent="0.4">
      <c r="P297" s="7"/>
      <c r="Q297" s="8"/>
    </row>
    <row r="298" spans="16:17" x14ac:dyDescent="0.4">
      <c r="P298" s="7"/>
      <c r="Q298" s="8"/>
    </row>
    <row r="299" spans="16:17" x14ac:dyDescent="0.4">
      <c r="P299" s="7"/>
      <c r="Q299" s="8"/>
    </row>
    <row r="300" spans="16:17" x14ac:dyDescent="0.4">
      <c r="P300" s="7"/>
      <c r="Q300" s="8"/>
    </row>
    <row r="301" spans="16:17" x14ac:dyDescent="0.4">
      <c r="P301" s="7"/>
      <c r="Q301" s="8"/>
    </row>
    <row r="302" spans="16:17" x14ac:dyDescent="0.4">
      <c r="P302" s="7"/>
      <c r="Q302" s="8"/>
    </row>
    <row r="303" spans="16:17" x14ac:dyDescent="0.4">
      <c r="P303" s="7"/>
      <c r="Q303" s="8"/>
    </row>
    <row r="304" spans="16:17" x14ac:dyDescent="0.4">
      <c r="P304" s="7"/>
      <c r="Q304" s="8"/>
    </row>
    <row r="305" spans="16:17" x14ac:dyDescent="0.4">
      <c r="P305" s="7"/>
      <c r="Q305" s="8"/>
    </row>
    <row r="306" spans="16:17" x14ac:dyDescent="0.4">
      <c r="P306" s="7"/>
      <c r="Q306" s="8"/>
    </row>
    <row r="307" spans="16:17" x14ac:dyDescent="0.4">
      <c r="P307" s="7"/>
      <c r="Q307" s="8"/>
    </row>
    <row r="308" spans="16:17" x14ac:dyDescent="0.4">
      <c r="P308" s="7"/>
      <c r="Q308" s="8"/>
    </row>
    <row r="309" spans="16:17" x14ac:dyDescent="0.4">
      <c r="P309" s="7"/>
      <c r="Q309" s="8"/>
    </row>
    <row r="310" spans="16:17" x14ac:dyDescent="0.4">
      <c r="P310" s="7"/>
      <c r="Q310" s="8"/>
    </row>
    <row r="311" spans="16:17" x14ac:dyDescent="0.4">
      <c r="P311" s="7"/>
      <c r="Q311" s="8"/>
    </row>
    <row r="312" spans="16:17" x14ac:dyDescent="0.4">
      <c r="P312" s="7"/>
      <c r="Q312" s="8"/>
    </row>
    <row r="313" spans="16:17" x14ac:dyDescent="0.4">
      <c r="P313" s="7"/>
      <c r="Q313" s="8"/>
    </row>
    <row r="314" spans="16:17" x14ac:dyDescent="0.4">
      <c r="P314" s="7"/>
      <c r="Q314" s="8"/>
    </row>
    <row r="315" spans="16:17" x14ac:dyDescent="0.4">
      <c r="P315" s="7"/>
      <c r="Q315" s="8"/>
    </row>
    <row r="316" spans="16:17" x14ac:dyDescent="0.4">
      <c r="P316" s="7"/>
      <c r="Q316" s="8"/>
    </row>
    <row r="317" spans="16:17" x14ac:dyDescent="0.4">
      <c r="P317" s="7"/>
      <c r="Q317" s="8"/>
    </row>
    <row r="318" spans="16:17" x14ac:dyDescent="0.4">
      <c r="P318" s="7"/>
      <c r="Q318" s="8"/>
    </row>
    <row r="319" spans="16:17" x14ac:dyDescent="0.4">
      <c r="P319" s="7"/>
      <c r="Q319" s="8"/>
    </row>
    <row r="320" spans="16:17" x14ac:dyDescent="0.4">
      <c r="P320" s="7"/>
      <c r="Q320" s="8"/>
    </row>
    <row r="321" spans="16:17" x14ac:dyDescent="0.4">
      <c r="P321" s="7"/>
      <c r="Q321" s="8"/>
    </row>
    <row r="322" spans="16:17" x14ac:dyDescent="0.4">
      <c r="P322" s="7"/>
      <c r="Q322" s="8"/>
    </row>
    <row r="323" spans="16:17" x14ac:dyDescent="0.4">
      <c r="P323" s="7"/>
      <c r="Q323" s="8"/>
    </row>
    <row r="324" spans="16:17" x14ac:dyDescent="0.4">
      <c r="P324" s="7"/>
      <c r="Q324" s="8"/>
    </row>
    <row r="325" spans="16:17" x14ac:dyDescent="0.4">
      <c r="P325" s="7"/>
      <c r="Q325" s="8"/>
    </row>
    <row r="326" spans="16:17" x14ac:dyDescent="0.4">
      <c r="P326" s="7"/>
      <c r="Q326" s="8"/>
    </row>
    <row r="327" spans="16:17" x14ac:dyDescent="0.4">
      <c r="P327" s="7"/>
      <c r="Q327" s="8"/>
    </row>
    <row r="328" spans="16:17" x14ac:dyDescent="0.4">
      <c r="P328" s="7"/>
      <c r="Q328" s="8"/>
    </row>
    <row r="329" spans="16:17" x14ac:dyDescent="0.4">
      <c r="P329" s="7"/>
      <c r="Q329" s="8"/>
    </row>
    <row r="330" spans="16:17" x14ac:dyDescent="0.4">
      <c r="P330" s="7"/>
      <c r="Q330" s="8"/>
    </row>
    <row r="331" spans="16:17" x14ac:dyDescent="0.4">
      <c r="P331" s="7"/>
      <c r="Q331" s="8"/>
    </row>
    <row r="332" spans="16:17" x14ac:dyDescent="0.4">
      <c r="P332" s="7"/>
      <c r="Q332" s="8"/>
    </row>
    <row r="333" spans="16:17" x14ac:dyDescent="0.4">
      <c r="P333" s="7"/>
      <c r="Q333" s="8"/>
    </row>
    <row r="334" spans="16:17" x14ac:dyDescent="0.4">
      <c r="P334" s="7"/>
      <c r="Q334" s="8"/>
    </row>
    <row r="335" spans="16:17" x14ac:dyDescent="0.4">
      <c r="P335" s="7"/>
      <c r="Q335" s="8"/>
    </row>
    <row r="336" spans="16:17" x14ac:dyDescent="0.4">
      <c r="P336" s="7"/>
      <c r="Q336" s="8"/>
    </row>
    <row r="337" spans="16:17" x14ac:dyDescent="0.4">
      <c r="P337" s="7"/>
      <c r="Q337" s="8"/>
    </row>
    <row r="338" spans="16:17" x14ac:dyDescent="0.4">
      <c r="P338" s="7"/>
      <c r="Q338" s="8"/>
    </row>
    <row r="339" spans="16:17" x14ac:dyDescent="0.4">
      <c r="P339" s="7"/>
      <c r="Q339" s="8"/>
    </row>
    <row r="340" spans="16:17" x14ac:dyDescent="0.4">
      <c r="P340" s="7"/>
      <c r="Q340" s="8"/>
    </row>
    <row r="341" spans="16:17" x14ac:dyDescent="0.4">
      <c r="P341" s="7"/>
      <c r="Q341" s="8"/>
    </row>
    <row r="342" spans="16:17" x14ac:dyDescent="0.4">
      <c r="P342" s="7"/>
      <c r="Q342" s="8"/>
    </row>
    <row r="343" spans="16:17" x14ac:dyDescent="0.4">
      <c r="P343" s="7"/>
      <c r="Q343" s="8"/>
    </row>
    <row r="344" spans="16:17" x14ac:dyDescent="0.4">
      <c r="P344" s="7"/>
      <c r="Q344" s="8"/>
    </row>
    <row r="345" spans="16:17" x14ac:dyDescent="0.4">
      <c r="P345" s="7"/>
      <c r="Q345" s="8"/>
    </row>
    <row r="346" spans="16:17" x14ac:dyDescent="0.4">
      <c r="P346" s="7"/>
      <c r="Q346" s="8"/>
    </row>
    <row r="347" spans="16:17" x14ac:dyDescent="0.4">
      <c r="P347" s="7"/>
      <c r="Q347" s="8"/>
    </row>
    <row r="348" spans="16:17" x14ac:dyDescent="0.4">
      <c r="P348" s="7"/>
      <c r="Q348" s="8"/>
    </row>
    <row r="349" spans="16:17" x14ac:dyDescent="0.4">
      <c r="P349" s="7"/>
      <c r="Q349" s="8"/>
    </row>
    <row r="350" spans="16:17" x14ac:dyDescent="0.4">
      <c r="P350" s="7"/>
      <c r="Q350" s="8"/>
    </row>
    <row r="351" spans="16:17" x14ac:dyDescent="0.4">
      <c r="P351" s="7"/>
      <c r="Q351" s="8"/>
    </row>
    <row r="352" spans="16:17" x14ac:dyDescent="0.4">
      <c r="P352" s="7"/>
      <c r="Q352" s="8"/>
    </row>
    <row r="353" spans="16:17" x14ac:dyDescent="0.4">
      <c r="P353" s="7"/>
      <c r="Q353" s="8"/>
    </row>
    <row r="354" spans="16:17" x14ac:dyDescent="0.4">
      <c r="P354" s="7"/>
      <c r="Q354" s="8"/>
    </row>
    <row r="355" spans="16:17" x14ac:dyDescent="0.4">
      <c r="P355" s="7"/>
      <c r="Q355" s="8"/>
    </row>
    <row r="356" spans="16:17" x14ac:dyDescent="0.4">
      <c r="P356" s="7"/>
      <c r="Q356" s="8"/>
    </row>
    <row r="357" spans="16:17" x14ac:dyDescent="0.4">
      <c r="P357" s="7"/>
      <c r="Q357" s="8"/>
    </row>
    <row r="358" spans="16:17" x14ac:dyDescent="0.4">
      <c r="P358" s="7"/>
      <c r="Q358" s="8"/>
    </row>
    <row r="359" spans="16:17" x14ac:dyDescent="0.4">
      <c r="P359" s="7"/>
      <c r="Q359" s="8"/>
    </row>
    <row r="360" spans="16:17" x14ac:dyDescent="0.4">
      <c r="P360" s="7"/>
      <c r="Q360" s="8"/>
    </row>
    <row r="361" spans="16:17" x14ac:dyDescent="0.4">
      <c r="P361" s="7"/>
      <c r="Q361" s="8"/>
    </row>
    <row r="362" spans="16:17" x14ac:dyDescent="0.4">
      <c r="P362" s="7"/>
      <c r="Q362" s="8"/>
    </row>
    <row r="363" spans="16:17" x14ac:dyDescent="0.4">
      <c r="P363" s="7"/>
      <c r="Q363" s="8"/>
    </row>
    <row r="364" spans="16:17" x14ac:dyDescent="0.4">
      <c r="P364" s="7"/>
      <c r="Q364" s="8"/>
    </row>
    <row r="365" spans="16:17" x14ac:dyDescent="0.4">
      <c r="P365" s="7"/>
      <c r="Q365" s="8"/>
    </row>
    <row r="366" spans="16:17" x14ac:dyDescent="0.4">
      <c r="P366" s="7"/>
      <c r="Q366" s="8"/>
    </row>
    <row r="367" spans="16:17" x14ac:dyDescent="0.4">
      <c r="P367" s="7"/>
      <c r="Q367" s="8"/>
    </row>
    <row r="368" spans="16:17" x14ac:dyDescent="0.4">
      <c r="P368" s="7"/>
      <c r="Q368" s="8"/>
    </row>
    <row r="369" spans="16:17" x14ac:dyDescent="0.4">
      <c r="P369" s="7"/>
      <c r="Q369" s="8"/>
    </row>
    <row r="370" spans="16:17" x14ac:dyDescent="0.4">
      <c r="P370" s="7"/>
      <c r="Q370" s="8"/>
    </row>
    <row r="371" spans="16:17" x14ac:dyDescent="0.4">
      <c r="P371" s="7"/>
      <c r="Q371" s="8"/>
    </row>
    <row r="372" spans="16:17" x14ac:dyDescent="0.4">
      <c r="P372" s="7"/>
      <c r="Q372" s="8"/>
    </row>
    <row r="373" spans="16:17" x14ac:dyDescent="0.4">
      <c r="P373" s="7"/>
      <c r="Q373" s="8"/>
    </row>
    <row r="374" spans="16:17" x14ac:dyDescent="0.4">
      <c r="P374" s="7"/>
      <c r="Q374" s="8"/>
    </row>
    <row r="375" spans="16:17" x14ac:dyDescent="0.4">
      <c r="P375" s="7"/>
      <c r="Q375" s="8"/>
    </row>
    <row r="376" spans="16:17" x14ac:dyDescent="0.4">
      <c r="P376" s="7"/>
      <c r="Q376" s="8"/>
    </row>
    <row r="377" spans="16:17" x14ac:dyDescent="0.4">
      <c r="P377" s="7"/>
      <c r="Q377" s="8"/>
    </row>
    <row r="378" spans="16:17" x14ac:dyDescent="0.4">
      <c r="P378" s="7"/>
      <c r="Q378" s="8"/>
    </row>
    <row r="379" spans="16:17" x14ac:dyDescent="0.4">
      <c r="P379" s="7"/>
      <c r="Q379" s="8"/>
    </row>
    <row r="380" spans="16:17" x14ac:dyDescent="0.4">
      <c r="P380" s="7"/>
      <c r="Q380" s="8"/>
    </row>
    <row r="381" spans="16:17" x14ac:dyDescent="0.4">
      <c r="P381" s="7"/>
      <c r="Q381" s="8"/>
    </row>
    <row r="382" spans="16:17" x14ac:dyDescent="0.4">
      <c r="P382" s="7"/>
      <c r="Q382" s="8"/>
    </row>
    <row r="383" spans="16:17" x14ac:dyDescent="0.4">
      <c r="P383" s="7"/>
      <c r="Q383" s="8"/>
    </row>
    <row r="384" spans="16:17" x14ac:dyDescent="0.4">
      <c r="P384" s="7"/>
      <c r="Q384" s="8"/>
    </row>
    <row r="385" spans="16:17" x14ac:dyDescent="0.4">
      <c r="P385" s="7"/>
      <c r="Q385" s="8"/>
    </row>
    <row r="386" spans="16:17" x14ac:dyDescent="0.4">
      <c r="P386" s="7"/>
      <c r="Q386" s="8"/>
    </row>
    <row r="387" spans="16:17" x14ac:dyDescent="0.4">
      <c r="P387" s="7"/>
      <c r="Q387" s="8"/>
    </row>
    <row r="388" spans="16:17" x14ac:dyDescent="0.4">
      <c r="P388" s="7"/>
      <c r="Q388" s="8"/>
    </row>
    <row r="389" spans="16:17" x14ac:dyDescent="0.4">
      <c r="P389" s="7"/>
      <c r="Q389" s="8"/>
    </row>
    <row r="390" spans="16:17" x14ac:dyDescent="0.4">
      <c r="P390" s="7"/>
      <c r="Q390" s="8"/>
    </row>
    <row r="391" spans="16:17" x14ac:dyDescent="0.4">
      <c r="P391" s="7"/>
      <c r="Q391" s="8"/>
    </row>
    <row r="392" spans="16:17" x14ac:dyDescent="0.4">
      <c r="P392" s="7"/>
      <c r="Q392" s="8"/>
    </row>
    <row r="393" spans="16:17" x14ac:dyDescent="0.4">
      <c r="P393" s="7"/>
      <c r="Q393" s="8"/>
    </row>
    <row r="394" spans="16:17" x14ac:dyDescent="0.4">
      <c r="P394" s="7"/>
      <c r="Q394" s="8"/>
    </row>
    <row r="395" spans="16:17" x14ac:dyDescent="0.4">
      <c r="P395" s="7"/>
      <c r="Q395" s="8"/>
    </row>
    <row r="396" spans="16:17" x14ac:dyDescent="0.4">
      <c r="P396" s="7"/>
      <c r="Q396" s="8"/>
    </row>
    <row r="397" spans="16:17" x14ac:dyDescent="0.4">
      <c r="P397" s="7"/>
      <c r="Q397" s="8"/>
    </row>
    <row r="398" spans="16:17" x14ac:dyDescent="0.4">
      <c r="P398" s="7"/>
      <c r="Q398" s="8"/>
    </row>
    <row r="399" spans="16:17" x14ac:dyDescent="0.4">
      <c r="P399" s="7"/>
      <c r="Q399" s="8"/>
    </row>
    <row r="400" spans="16:17" x14ac:dyDescent="0.4">
      <c r="P400" s="7"/>
      <c r="Q400" s="8"/>
    </row>
    <row r="401" spans="16:17" x14ac:dyDescent="0.4">
      <c r="P401" s="7"/>
      <c r="Q401" s="8"/>
    </row>
    <row r="402" spans="16:17" x14ac:dyDescent="0.4">
      <c r="P402" s="7"/>
      <c r="Q402" s="8"/>
    </row>
    <row r="403" spans="16:17" x14ac:dyDescent="0.4">
      <c r="P403" s="7"/>
      <c r="Q403" s="8"/>
    </row>
    <row r="404" spans="16:17" x14ac:dyDescent="0.4">
      <c r="P404" s="7"/>
      <c r="Q404" s="8"/>
    </row>
    <row r="405" spans="16:17" x14ac:dyDescent="0.4">
      <c r="P405" s="7"/>
      <c r="Q405" s="8"/>
    </row>
    <row r="406" spans="16:17" x14ac:dyDescent="0.4">
      <c r="P406" s="7"/>
      <c r="Q406" s="8"/>
    </row>
    <row r="407" spans="16:17" x14ac:dyDescent="0.4">
      <c r="P407" s="7"/>
      <c r="Q407" s="8"/>
    </row>
    <row r="408" spans="16:17" x14ac:dyDescent="0.4">
      <c r="P408" s="7"/>
      <c r="Q408" s="8"/>
    </row>
    <row r="409" spans="16:17" x14ac:dyDescent="0.4">
      <c r="P409" s="7"/>
      <c r="Q409" s="8"/>
    </row>
    <row r="410" spans="16:17" x14ac:dyDescent="0.4">
      <c r="P410" s="7"/>
      <c r="Q410" s="8"/>
    </row>
    <row r="411" spans="16:17" x14ac:dyDescent="0.4">
      <c r="P411" s="7"/>
      <c r="Q411" s="8"/>
    </row>
    <row r="412" spans="16:17" x14ac:dyDescent="0.4">
      <c r="P412" s="7"/>
      <c r="Q412" s="8"/>
    </row>
    <row r="413" spans="16:17" x14ac:dyDescent="0.4">
      <c r="P413" s="7"/>
      <c r="Q413" s="8"/>
    </row>
    <row r="414" spans="16:17" x14ac:dyDescent="0.4">
      <c r="P414" s="7"/>
      <c r="Q414" s="8"/>
    </row>
    <row r="415" spans="16:17" x14ac:dyDescent="0.4">
      <c r="P415" s="7"/>
      <c r="Q415" s="8"/>
    </row>
    <row r="416" spans="16:17" x14ac:dyDescent="0.4">
      <c r="P416" s="7"/>
      <c r="Q416" s="8"/>
    </row>
    <row r="417" spans="16:17" x14ac:dyDescent="0.4">
      <c r="P417" s="7"/>
      <c r="Q417" s="8"/>
    </row>
    <row r="418" spans="16:17" x14ac:dyDescent="0.4">
      <c r="P418" s="7"/>
      <c r="Q418" s="8"/>
    </row>
    <row r="419" spans="16:17" x14ac:dyDescent="0.4">
      <c r="P419" s="7"/>
      <c r="Q419" s="8"/>
    </row>
    <row r="420" spans="16:17" x14ac:dyDescent="0.4">
      <c r="P420" s="7"/>
      <c r="Q420" s="8"/>
    </row>
    <row r="421" spans="16:17" x14ac:dyDescent="0.4">
      <c r="P421" s="7"/>
      <c r="Q421" s="8"/>
    </row>
    <row r="422" spans="16:17" x14ac:dyDescent="0.4">
      <c r="P422" s="7"/>
      <c r="Q422" s="8"/>
    </row>
    <row r="423" spans="16:17" x14ac:dyDescent="0.4">
      <c r="P423" s="7"/>
      <c r="Q423" s="8"/>
    </row>
    <row r="424" spans="16:17" x14ac:dyDescent="0.4">
      <c r="P424" s="7"/>
      <c r="Q424" s="8"/>
    </row>
    <row r="425" spans="16:17" x14ac:dyDescent="0.4">
      <c r="P425" s="7"/>
      <c r="Q425" s="8"/>
    </row>
    <row r="426" spans="16:17" x14ac:dyDescent="0.4">
      <c r="P426" s="7"/>
      <c r="Q426" s="8"/>
    </row>
    <row r="427" spans="16:17" x14ac:dyDescent="0.4">
      <c r="P427" s="7"/>
      <c r="Q427" s="8"/>
    </row>
    <row r="428" spans="16:17" x14ac:dyDescent="0.4">
      <c r="P428" s="7"/>
      <c r="Q428" s="8"/>
    </row>
    <row r="429" spans="16:17" x14ac:dyDescent="0.4">
      <c r="P429" s="7"/>
      <c r="Q429" s="8"/>
    </row>
    <row r="430" spans="16:17" x14ac:dyDescent="0.4">
      <c r="P430" s="7"/>
      <c r="Q430" s="8"/>
    </row>
    <row r="431" spans="16:17" x14ac:dyDescent="0.4">
      <c r="P431" s="7"/>
      <c r="Q431" s="8"/>
    </row>
    <row r="432" spans="16:17" x14ac:dyDescent="0.4">
      <c r="P432" s="7"/>
      <c r="Q432" s="8"/>
    </row>
    <row r="433" spans="16:17" x14ac:dyDescent="0.4">
      <c r="P433" s="7"/>
      <c r="Q433" s="8"/>
    </row>
    <row r="434" spans="16:17" x14ac:dyDescent="0.4">
      <c r="P434" s="7"/>
      <c r="Q434" s="8"/>
    </row>
    <row r="435" spans="16:17" x14ac:dyDescent="0.4">
      <c r="P435" s="7"/>
      <c r="Q435" s="8"/>
    </row>
    <row r="436" spans="16:17" x14ac:dyDescent="0.4">
      <c r="P436" s="7"/>
      <c r="Q436" s="8"/>
    </row>
    <row r="437" spans="16:17" x14ac:dyDescent="0.4">
      <c r="P437" s="7"/>
      <c r="Q437" s="8"/>
    </row>
    <row r="438" spans="16:17" x14ac:dyDescent="0.4">
      <c r="P438" s="7"/>
      <c r="Q438" s="8"/>
    </row>
    <row r="439" spans="16:17" x14ac:dyDescent="0.4">
      <c r="P439" s="7"/>
      <c r="Q439" s="8"/>
    </row>
    <row r="440" spans="16:17" x14ac:dyDescent="0.4">
      <c r="P440" s="7"/>
      <c r="Q440" s="8"/>
    </row>
    <row r="441" spans="16:17" x14ac:dyDescent="0.4">
      <c r="P441" s="7"/>
      <c r="Q441" s="8"/>
    </row>
    <row r="442" spans="16:17" x14ac:dyDescent="0.4">
      <c r="P442" s="7"/>
      <c r="Q442" s="8"/>
    </row>
    <row r="443" spans="16:17" x14ac:dyDescent="0.4">
      <c r="P443" s="7"/>
      <c r="Q443" s="8"/>
    </row>
    <row r="444" spans="16:17" x14ac:dyDescent="0.4">
      <c r="P444" s="7"/>
      <c r="Q444" s="8"/>
    </row>
    <row r="445" spans="16:17" x14ac:dyDescent="0.4">
      <c r="P445" s="7"/>
      <c r="Q445" s="8"/>
    </row>
    <row r="446" spans="16:17" x14ac:dyDescent="0.4">
      <c r="P446" s="7"/>
      <c r="Q446" s="8"/>
    </row>
    <row r="447" spans="16:17" x14ac:dyDescent="0.4">
      <c r="P447" s="7"/>
      <c r="Q447" s="8"/>
    </row>
    <row r="448" spans="16:17" x14ac:dyDescent="0.4">
      <c r="P448" s="7"/>
      <c r="Q448" s="8"/>
    </row>
    <row r="449" spans="16:17" x14ac:dyDescent="0.4">
      <c r="P449" s="7"/>
      <c r="Q449" s="8"/>
    </row>
    <row r="450" spans="16:17" x14ac:dyDescent="0.4">
      <c r="P450" s="7"/>
      <c r="Q450" s="8"/>
    </row>
    <row r="451" spans="16:17" x14ac:dyDescent="0.4">
      <c r="P451" s="7"/>
      <c r="Q451" s="8"/>
    </row>
    <row r="452" spans="16:17" x14ac:dyDescent="0.4">
      <c r="P452" s="7"/>
      <c r="Q452" s="8"/>
    </row>
    <row r="453" spans="16:17" x14ac:dyDescent="0.4">
      <c r="P453" s="7"/>
      <c r="Q453" s="8"/>
    </row>
    <row r="454" spans="16:17" x14ac:dyDescent="0.4">
      <c r="P454" s="7"/>
      <c r="Q454" s="8"/>
    </row>
    <row r="455" spans="16:17" x14ac:dyDescent="0.4">
      <c r="P455" s="7"/>
      <c r="Q455" s="8"/>
    </row>
    <row r="456" spans="16:17" x14ac:dyDescent="0.4">
      <c r="P456" s="7"/>
      <c r="Q456" s="8"/>
    </row>
    <row r="457" spans="16:17" x14ac:dyDescent="0.4">
      <c r="P457" s="7"/>
      <c r="Q457" s="8"/>
    </row>
    <row r="458" spans="16:17" x14ac:dyDescent="0.4">
      <c r="P458" s="7"/>
      <c r="Q458" s="8"/>
    </row>
    <row r="459" spans="16:17" x14ac:dyDescent="0.4">
      <c r="P459" s="7"/>
      <c r="Q459" s="8"/>
    </row>
    <row r="460" spans="16:17" x14ac:dyDescent="0.4">
      <c r="P460" s="7"/>
      <c r="Q460" s="8"/>
    </row>
    <row r="461" spans="16:17" x14ac:dyDescent="0.4">
      <c r="P461" s="7"/>
      <c r="Q461" s="8"/>
    </row>
    <row r="462" spans="16:17" x14ac:dyDescent="0.4">
      <c r="P462" s="7"/>
      <c r="Q462" s="8"/>
    </row>
    <row r="463" spans="16:17" x14ac:dyDescent="0.4">
      <c r="P463" s="7"/>
      <c r="Q463" s="8"/>
    </row>
    <row r="464" spans="16:17" x14ac:dyDescent="0.4">
      <c r="P464" s="7"/>
      <c r="Q464" s="8"/>
    </row>
    <row r="465" spans="16:17" x14ac:dyDescent="0.4">
      <c r="P465" s="7"/>
      <c r="Q465" s="8"/>
    </row>
    <row r="466" spans="16:17" x14ac:dyDescent="0.4">
      <c r="P466" s="7"/>
      <c r="Q466" s="8"/>
    </row>
    <row r="467" spans="16:17" x14ac:dyDescent="0.4">
      <c r="P467" s="7"/>
      <c r="Q467" s="8"/>
    </row>
    <row r="468" spans="16:17" x14ac:dyDescent="0.4">
      <c r="P468" s="7"/>
      <c r="Q468" s="8"/>
    </row>
    <row r="469" spans="16:17" x14ac:dyDescent="0.4">
      <c r="P469" s="7"/>
      <c r="Q469" s="8"/>
    </row>
    <row r="470" spans="16:17" x14ac:dyDescent="0.4">
      <c r="P470" s="7"/>
      <c r="Q470" s="8"/>
    </row>
    <row r="471" spans="16:17" x14ac:dyDescent="0.4">
      <c r="P471" s="7"/>
      <c r="Q471" s="8"/>
    </row>
    <row r="472" spans="16:17" x14ac:dyDescent="0.4">
      <c r="P472" s="7"/>
      <c r="Q472" s="8"/>
    </row>
    <row r="473" spans="16:17" x14ac:dyDescent="0.4">
      <c r="P473" s="7"/>
      <c r="Q473" s="8"/>
    </row>
    <row r="474" spans="16:17" x14ac:dyDescent="0.4">
      <c r="P474" s="7"/>
      <c r="Q474" s="8"/>
    </row>
    <row r="475" spans="16:17" x14ac:dyDescent="0.4">
      <c r="P475" s="7"/>
      <c r="Q475" s="8"/>
    </row>
    <row r="476" spans="16:17" x14ac:dyDescent="0.4">
      <c r="P476" s="7"/>
      <c r="Q476" s="8"/>
    </row>
    <row r="477" spans="16:17" x14ac:dyDescent="0.4">
      <c r="P477" s="7"/>
      <c r="Q477" s="8"/>
    </row>
    <row r="478" spans="16:17" x14ac:dyDescent="0.4">
      <c r="P478" s="7"/>
      <c r="Q478" s="8"/>
    </row>
    <row r="479" spans="16:17" x14ac:dyDescent="0.4">
      <c r="P479" s="7"/>
      <c r="Q479" s="8"/>
    </row>
    <row r="480" spans="16:17" x14ac:dyDescent="0.4">
      <c r="P480" s="7"/>
      <c r="Q480" s="8"/>
    </row>
    <row r="481" spans="16:17" x14ac:dyDescent="0.4">
      <c r="P481" s="7"/>
      <c r="Q481" s="8"/>
    </row>
    <row r="482" spans="16:17" x14ac:dyDescent="0.4">
      <c r="P482" s="7"/>
      <c r="Q482" s="8"/>
    </row>
    <row r="483" spans="16:17" x14ac:dyDescent="0.4">
      <c r="P483" s="7"/>
      <c r="Q483" s="8"/>
    </row>
    <row r="484" spans="16:17" x14ac:dyDescent="0.4">
      <c r="P484" s="7"/>
      <c r="Q484" s="8"/>
    </row>
    <row r="485" spans="16:17" x14ac:dyDescent="0.4">
      <c r="P485" s="7"/>
      <c r="Q485" s="8"/>
    </row>
    <row r="486" spans="16:17" x14ac:dyDescent="0.4">
      <c r="P486" s="7"/>
      <c r="Q486" s="8"/>
    </row>
    <row r="487" spans="16:17" x14ac:dyDescent="0.4">
      <c r="P487" s="7"/>
      <c r="Q487" s="8"/>
    </row>
    <row r="488" spans="16:17" x14ac:dyDescent="0.4">
      <c r="P488" s="7"/>
      <c r="Q488" s="8"/>
    </row>
    <row r="489" spans="16:17" x14ac:dyDescent="0.4">
      <c r="P489" s="7"/>
      <c r="Q489" s="8"/>
    </row>
    <row r="490" spans="16:17" x14ac:dyDescent="0.4">
      <c r="P490" s="7"/>
      <c r="Q490" s="8"/>
    </row>
    <row r="491" spans="16:17" x14ac:dyDescent="0.4">
      <c r="P491" s="7"/>
      <c r="Q491" s="8"/>
    </row>
    <row r="492" spans="16:17" x14ac:dyDescent="0.4">
      <c r="P492" s="7"/>
      <c r="Q492" s="8"/>
    </row>
    <row r="493" spans="16:17" x14ac:dyDescent="0.4">
      <c r="P493" s="7"/>
      <c r="Q493" s="8"/>
    </row>
    <row r="494" spans="16:17" x14ac:dyDescent="0.4">
      <c r="P494" s="7"/>
      <c r="Q494" s="8"/>
    </row>
    <row r="495" spans="16:17" x14ac:dyDescent="0.4">
      <c r="P495" s="7"/>
      <c r="Q495" s="8"/>
    </row>
    <row r="496" spans="16:17" x14ac:dyDescent="0.4">
      <c r="P496" s="7"/>
      <c r="Q496" s="8"/>
    </row>
    <row r="497" spans="16:17" x14ac:dyDescent="0.4">
      <c r="P497" s="7"/>
      <c r="Q497" s="8"/>
    </row>
    <row r="498" spans="16:17" x14ac:dyDescent="0.4">
      <c r="P498" s="7"/>
      <c r="Q498" s="8"/>
    </row>
    <row r="499" spans="16:17" x14ac:dyDescent="0.4">
      <c r="P499" s="7"/>
      <c r="Q499" s="8"/>
    </row>
    <row r="500" spans="16:17" x14ac:dyDescent="0.4">
      <c r="P500" s="7"/>
      <c r="Q500" s="8"/>
    </row>
    <row r="501" spans="16:17" x14ac:dyDescent="0.4">
      <c r="P501" s="7"/>
      <c r="Q501" s="8"/>
    </row>
    <row r="502" spans="16:17" x14ac:dyDescent="0.4">
      <c r="P502" s="7"/>
      <c r="Q502" s="8"/>
    </row>
    <row r="503" spans="16:17" x14ac:dyDescent="0.4">
      <c r="P503" s="7"/>
      <c r="Q503" s="8"/>
    </row>
    <row r="504" spans="16:17" x14ac:dyDescent="0.4">
      <c r="P504" s="7"/>
      <c r="Q504" s="8"/>
    </row>
    <row r="505" spans="16:17" x14ac:dyDescent="0.4">
      <c r="P505" s="7"/>
      <c r="Q505" s="8"/>
    </row>
    <row r="506" spans="16:17" x14ac:dyDescent="0.4">
      <c r="P506" s="7"/>
      <c r="Q506" s="8"/>
    </row>
    <row r="507" spans="16:17" x14ac:dyDescent="0.4">
      <c r="P507" s="7"/>
      <c r="Q507" s="8"/>
    </row>
    <row r="508" spans="16:17" x14ac:dyDescent="0.4">
      <c r="P508" s="7"/>
      <c r="Q508" s="8"/>
    </row>
    <row r="509" spans="16:17" x14ac:dyDescent="0.4">
      <c r="P509" s="7"/>
      <c r="Q509" s="8"/>
    </row>
    <row r="510" spans="16:17" x14ac:dyDescent="0.4">
      <c r="P510" s="7"/>
      <c r="Q510" s="8"/>
    </row>
    <row r="511" spans="16:17" x14ac:dyDescent="0.4">
      <c r="P511" s="7"/>
      <c r="Q511" s="8"/>
    </row>
    <row r="512" spans="16:17" x14ac:dyDescent="0.4">
      <c r="P512" s="7"/>
      <c r="Q512" s="8"/>
    </row>
    <row r="513" spans="16:17" x14ac:dyDescent="0.4">
      <c r="P513" s="7"/>
      <c r="Q513" s="8"/>
    </row>
    <row r="514" spans="16:17" x14ac:dyDescent="0.4">
      <c r="P514" s="7"/>
      <c r="Q514" s="8"/>
    </row>
    <row r="515" spans="16:17" x14ac:dyDescent="0.4">
      <c r="P515" s="7"/>
      <c r="Q515" s="8"/>
    </row>
    <row r="516" spans="16:17" x14ac:dyDescent="0.4">
      <c r="P516" s="7"/>
      <c r="Q516" s="8"/>
    </row>
    <row r="517" spans="16:17" x14ac:dyDescent="0.4">
      <c r="P517" s="7"/>
      <c r="Q517" s="8"/>
    </row>
    <row r="518" spans="16:17" x14ac:dyDescent="0.4">
      <c r="P518" s="7"/>
      <c r="Q518" s="8"/>
    </row>
    <row r="519" spans="16:17" x14ac:dyDescent="0.4">
      <c r="P519" s="7"/>
      <c r="Q519" s="8"/>
    </row>
    <row r="520" spans="16:17" x14ac:dyDescent="0.4">
      <c r="P520" s="7"/>
      <c r="Q520" s="8"/>
    </row>
    <row r="521" spans="16:17" x14ac:dyDescent="0.4">
      <c r="P521" s="7"/>
      <c r="Q521" s="8"/>
    </row>
    <row r="522" spans="16:17" x14ac:dyDescent="0.4">
      <c r="P522" s="7"/>
      <c r="Q522" s="8"/>
    </row>
    <row r="523" spans="16:17" x14ac:dyDescent="0.4">
      <c r="P523" s="7"/>
      <c r="Q523" s="8"/>
    </row>
    <row r="524" spans="16:17" x14ac:dyDescent="0.4">
      <c r="P524" s="7"/>
      <c r="Q524" s="8"/>
    </row>
    <row r="525" spans="16:17" x14ac:dyDescent="0.4">
      <c r="P525" s="7"/>
      <c r="Q525" s="8"/>
    </row>
    <row r="526" spans="16:17" x14ac:dyDescent="0.4">
      <c r="P526" s="7"/>
      <c r="Q526" s="8"/>
    </row>
    <row r="527" spans="16:17" x14ac:dyDescent="0.4">
      <c r="P527" s="7"/>
      <c r="Q527" s="8"/>
    </row>
    <row r="528" spans="16:17" x14ac:dyDescent="0.4">
      <c r="P528" s="7"/>
      <c r="Q528" s="8"/>
    </row>
    <row r="529" spans="16:17" x14ac:dyDescent="0.4">
      <c r="P529" s="7"/>
      <c r="Q529" s="8"/>
    </row>
    <row r="530" spans="16:17" x14ac:dyDescent="0.4">
      <c r="P530" s="7"/>
      <c r="Q530" s="8"/>
    </row>
    <row r="531" spans="16:17" x14ac:dyDescent="0.4">
      <c r="P531" s="7"/>
      <c r="Q531" s="8"/>
    </row>
    <row r="532" spans="16:17" x14ac:dyDescent="0.4">
      <c r="P532" s="7"/>
      <c r="Q532" s="8"/>
    </row>
    <row r="533" spans="16:17" x14ac:dyDescent="0.4">
      <c r="P533" s="7"/>
      <c r="Q533" s="8"/>
    </row>
    <row r="534" spans="16:17" x14ac:dyDescent="0.4">
      <c r="P534" s="7"/>
      <c r="Q534" s="8"/>
    </row>
    <row r="535" spans="16:17" x14ac:dyDescent="0.4">
      <c r="P535" s="7"/>
      <c r="Q535" s="8"/>
    </row>
    <row r="536" spans="16:17" x14ac:dyDescent="0.4">
      <c r="P536" s="7"/>
      <c r="Q536" s="8"/>
    </row>
    <row r="537" spans="16:17" x14ac:dyDescent="0.4">
      <c r="P537" s="7"/>
      <c r="Q537" s="8"/>
    </row>
    <row r="538" spans="16:17" x14ac:dyDescent="0.4">
      <c r="P538" s="7"/>
      <c r="Q538" s="8"/>
    </row>
    <row r="539" spans="16:17" x14ac:dyDescent="0.4">
      <c r="P539" s="7"/>
      <c r="Q539" s="8"/>
    </row>
    <row r="540" spans="16:17" x14ac:dyDescent="0.4">
      <c r="P540" s="7"/>
      <c r="Q540" s="8"/>
    </row>
    <row r="541" spans="16:17" x14ac:dyDescent="0.4">
      <c r="P541" s="7"/>
      <c r="Q541" s="8"/>
    </row>
    <row r="542" spans="16:17" x14ac:dyDescent="0.4">
      <c r="P542" s="7"/>
      <c r="Q542" s="8"/>
    </row>
    <row r="543" spans="16:17" x14ac:dyDescent="0.4">
      <c r="P543" s="7"/>
      <c r="Q543" s="8"/>
    </row>
    <row r="544" spans="16:17" x14ac:dyDescent="0.4">
      <c r="P544" s="7"/>
      <c r="Q544" s="8"/>
    </row>
    <row r="545" spans="16:17" x14ac:dyDescent="0.4">
      <c r="P545" s="7"/>
      <c r="Q545" s="8"/>
    </row>
    <row r="546" spans="16:17" x14ac:dyDescent="0.4">
      <c r="P546" s="7"/>
      <c r="Q546" s="8"/>
    </row>
    <row r="547" spans="16:17" x14ac:dyDescent="0.4">
      <c r="P547" s="7"/>
      <c r="Q547" s="8"/>
    </row>
    <row r="548" spans="16:17" x14ac:dyDescent="0.4">
      <c r="P548" s="7"/>
      <c r="Q548" s="8"/>
    </row>
    <row r="549" spans="16:17" x14ac:dyDescent="0.4">
      <c r="P549" s="7"/>
      <c r="Q549" s="8"/>
    </row>
    <row r="550" spans="16:17" x14ac:dyDescent="0.4">
      <c r="P550" s="7"/>
      <c r="Q550" s="8"/>
    </row>
    <row r="551" spans="16:17" x14ac:dyDescent="0.4">
      <c r="P551" s="7"/>
      <c r="Q551" s="8"/>
    </row>
    <row r="552" spans="16:17" x14ac:dyDescent="0.4">
      <c r="P552" s="7"/>
      <c r="Q552" s="8"/>
    </row>
    <row r="553" spans="16:17" x14ac:dyDescent="0.4">
      <c r="P553" s="7"/>
      <c r="Q553" s="8"/>
    </row>
    <row r="554" spans="16:17" x14ac:dyDescent="0.4">
      <c r="P554" s="7"/>
      <c r="Q554" s="8"/>
    </row>
    <row r="555" spans="16:17" x14ac:dyDescent="0.4">
      <c r="P555" s="7"/>
      <c r="Q555" s="8"/>
    </row>
    <row r="556" spans="16:17" x14ac:dyDescent="0.4">
      <c r="P556" s="7"/>
      <c r="Q556" s="8"/>
    </row>
    <row r="557" spans="16:17" x14ac:dyDescent="0.4">
      <c r="P557" s="7"/>
      <c r="Q557" s="8"/>
    </row>
    <row r="558" spans="16:17" x14ac:dyDescent="0.4">
      <c r="P558" s="7"/>
      <c r="Q558" s="8"/>
    </row>
    <row r="559" spans="16:17" x14ac:dyDescent="0.4">
      <c r="P559" s="7"/>
      <c r="Q559" s="8"/>
    </row>
    <row r="560" spans="16:17" x14ac:dyDescent="0.4">
      <c r="P560" s="7"/>
      <c r="Q560" s="8"/>
    </row>
    <row r="561" spans="16:17" x14ac:dyDescent="0.4">
      <c r="P561" s="7"/>
      <c r="Q561" s="8"/>
    </row>
    <row r="562" spans="16:17" x14ac:dyDescent="0.4">
      <c r="P562" s="7"/>
      <c r="Q562" s="8"/>
    </row>
    <row r="563" spans="16:17" x14ac:dyDescent="0.4">
      <c r="P563" s="7"/>
      <c r="Q563" s="8"/>
    </row>
    <row r="564" spans="16:17" x14ac:dyDescent="0.4">
      <c r="P564" s="7"/>
      <c r="Q564" s="8"/>
    </row>
    <row r="565" spans="16:17" x14ac:dyDescent="0.4">
      <c r="P565" s="7"/>
      <c r="Q565" s="8"/>
    </row>
    <row r="566" spans="16:17" x14ac:dyDescent="0.4">
      <c r="P566" s="7"/>
      <c r="Q566" s="8"/>
    </row>
    <row r="567" spans="16:17" x14ac:dyDescent="0.4">
      <c r="P567" s="7"/>
      <c r="Q567" s="8"/>
    </row>
    <row r="568" spans="16:17" x14ac:dyDescent="0.4">
      <c r="P568" s="7"/>
      <c r="Q568" s="8"/>
    </row>
    <row r="569" spans="16:17" x14ac:dyDescent="0.4">
      <c r="P569" s="7"/>
      <c r="Q569" s="8"/>
    </row>
    <row r="570" spans="16:17" x14ac:dyDescent="0.4">
      <c r="P570" s="7"/>
      <c r="Q570" s="8"/>
    </row>
    <row r="571" spans="16:17" x14ac:dyDescent="0.4">
      <c r="P571" s="7"/>
      <c r="Q571" s="8"/>
    </row>
    <row r="572" spans="16:17" x14ac:dyDescent="0.4">
      <c r="P572" s="7"/>
      <c r="Q572" s="8"/>
    </row>
    <row r="573" spans="16:17" x14ac:dyDescent="0.4">
      <c r="P573" s="7"/>
      <c r="Q573" s="8"/>
    </row>
    <row r="574" spans="16:17" x14ac:dyDescent="0.4">
      <c r="P574" s="7"/>
      <c r="Q574" s="8"/>
    </row>
    <row r="575" spans="16:17" x14ac:dyDescent="0.4">
      <c r="P575" s="7"/>
      <c r="Q575" s="8"/>
    </row>
    <row r="576" spans="16:17" x14ac:dyDescent="0.4">
      <c r="P576" s="7"/>
      <c r="Q576" s="8"/>
    </row>
    <row r="577" spans="16:17" x14ac:dyDescent="0.4">
      <c r="P577" s="7"/>
      <c r="Q577" s="8"/>
    </row>
    <row r="578" spans="16:17" x14ac:dyDescent="0.4">
      <c r="P578" s="7"/>
      <c r="Q578" s="8"/>
    </row>
    <row r="579" spans="16:17" x14ac:dyDescent="0.4">
      <c r="P579" s="7"/>
      <c r="Q579" s="8"/>
    </row>
    <row r="580" spans="16:17" x14ac:dyDescent="0.4">
      <c r="P580" s="7"/>
      <c r="Q580" s="8"/>
    </row>
    <row r="581" spans="16:17" x14ac:dyDescent="0.4">
      <c r="P581" s="7"/>
      <c r="Q581" s="8"/>
    </row>
    <row r="582" spans="16:17" x14ac:dyDescent="0.4">
      <c r="P582" s="7"/>
      <c r="Q582" s="8"/>
    </row>
    <row r="583" spans="16:17" x14ac:dyDescent="0.4">
      <c r="P583" s="7"/>
      <c r="Q583" s="8"/>
    </row>
    <row r="584" spans="16:17" x14ac:dyDescent="0.4">
      <c r="P584" s="7"/>
      <c r="Q584" s="8"/>
    </row>
    <row r="585" spans="16:17" x14ac:dyDescent="0.4">
      <c r="P585" s="7"/>
      <c r="Q585" s="8"/>
    </row>
    <row r="586" spans="16:17" x14ac:dyDescent="0.4">
      <c r="P586" s="7"/>
      <c r="Q586" s="8"/>
    </row>
    <row r="587" spans="16:17" x14ac:dyDescent="0.4">
      <c r="P587" s="7"/>
      <c r="Q587" s="8"/>
    </row>
    <row r="588" spans="16:17" x14ac:dyDescent="0.4">
      <c r="P588" s="7"/>
      <c r="Q588" s="8"/>
    </row>
    <row r="589" spans="16:17" x14ac:dyDescent="0.4">
      <c r="P589" s="7"/>
      <c r="Q589" s="8"/>
    </row>
    <row r="590" spans="16:17" x14ac:dyDescent="0.4">
      <c r="P590" s="7"/>
      <c r="Q590" s="8"/>
    </row>
    <row r="591" spans="16:17" x14ac:dyDescent="0.4">
      <c r="P591" s="7"/>
      <c r="Q591" s="8"/>
    </row>
    <row r="592" spans="16:17" x14ac:dyDescent="0.4">
      <c r="P592" s="7"/>
      <c r="Q592" s="8"/>
    </row>
    <row r="593" spans="16:17" x14ac:dyDescent="0.4">
      <c r="P593" s="7"/>
      <c r="Q593" s="8"/>
    </row>
    <row r="594" spans="16:17" x14ac:dyDescent="0.4">
      <c r="P594" s="7"/>
      <c r="Q594" s="8"/>
    </row>
    <row r="595" spans="16:17" x14ac:dyDescent="0.4">
      <c r="P595" s="7"/>
      <c r="Q595" s="8"/>
    </row>
    <row r="596" spans="16:17" x14ac:dyDescent="0.4">
      <c r="P596" s="7"/>
      <c r="Q596" s="8"/>
    </row>
    <row r="597" spans="16:17" x14ac:dyDescent="0.4">
      <c r="P597" s="7"/>
      <c r="Q597" s="8"/>
    </row>
    <row r="598" spans="16:17" x14ac:dyDescent="0.4">
      <c r="P598" s="7"/>
      <c r="Q598" s="8"/>
    </row>
    <row r="599" spans="16:17" x14ac:dyDescent="0.4">
      <c r="P599" s="7"/>
      <c r="Q599" s="8"/>
    </row>
    <row r="600" spans="16:17" x14ac:dyDescent="0.4">
      <c r="P600" s="7"/>
      <c r="Q600" s="8"/>
    </row>
    <row r="601" spans="16:17" x14ac:dyDescent="0.4">
      <c r="P601" s="7"/>
      <c r="Q601" s="8"/>
    </row>
    <row r="602" spans="16:17" x14ac:dyDescent="0.4">
      <c r="P602" s="7"/>
      <c r="Q602" s="8"/>
    </row>
    <row r="603" spans="16:17" x14ac:dyDescent="0.4">
      <c r="P603" s="7"/>
      <c r="Q603" s="8"/>
    </row>
    <row r="604" spans="16:17" x14ac:dyDescent="0.4">
      <c r="P604" s="7"/>
      <c r="Q604" s="8"/>
    </row>
    <row r="605" spans="16:17" x14ac:dyDescent="0.4">
      <c r="P605" s="7"/>
      <c r="Q605" s="8"/>
    </row>
    <row r="606" spans="16:17" x14ac:dyDescent="0.4">
      <c r="P606" s="7"/>
      <c r="Q606" s="8"/>
    </row>
    <row r="607" spans="16:17" x14ac:dyDescent="0.4">
      <c r="P607" s="7"/>
      <c r="Q607" s="8"/>
    </row>
    <row r="608" spans="16:17" x14ac:dyDescent="0.4">
      <c r="P608" s="7"/>
      <c r="Q608" s="8"/>
    </row>
    <row r="609" spans="16:17" x14ac:dyDescent="0.4">
      <c r="P609" s="7"/>
      <c r="Q609" s="8"/>
    </row>
    <row r="610" spans="16:17" x14ac:dyDescent="0.4">
      <c r="P610" s="7"/>
      <c r="Q610" s="8"/>
    </row>
    <row r="611" spans="16:17" x14ac:dyDescent="0.4">
      <c r="P611" s="7"/>
      <c r="Q611" s="8"/>
    </row>
    <row r="612" spans="16:17" x14ac:dyDescent="0.4">
      <c r="P612" s="7"/>
      <c r="Q612" s="8"/>
    </row>
    <row r="613" spans="16:17" x14ac:dyDescent="0.4">
      <c r="P613" s="7"/>
      <c r="Q613" s="8"/>
    </row>
    <row r="614" spans="16:17" x14ac:dyDescent="0.4">
      <c r="P614" s="7"/>
      <c r="Q614" s="8"/>
    </row>
    <row r="615" spans="16:17" x14ac:dyDescent="0.4">
      <c r="P615" s="7"/>
      <c r="Q615" s="8"/>
    </row>
    <row r="616" spans="16:17" x14ac:dyDescent="0.4">
      <c r="P616" s="7"/>
      <c r="Q616" s="8"/>
    </row>
    <row r="617" spans="16:17" x14ac:dyDescent="0.4">
      <c r="P617" s="7"/>
      <c r="Q617" s="8"/>
    </row>
    <row r="618" spans="16:17" x14ac:dyDescent="0.4">
      <c r="P618" s="7"/>
      <c r="Q618" s="8"/>
    </row>
    <row r="619" spans="16:17" x14ac:dyDescent="0.4">
      <c r="P619" s="7"/>
      <c r="Q619" s="8"/>
    </row>
    <row r="620" spans="16:17" x14ac:dyDescent="0.4">
      <c r="P620" s="7"/>
      <c r="Q620" s="8"/>
    </row>
    <row r="621" spans="16:17" x14ac:dyDescent="0.4">
      <c r="P621" s="7"/>
      <c r="Q621" s="8"/>
    </row>
    <row r="622" spans="16:17" x14ac:dyDescent="0.4">
      <c r="P622" s="7"/>
      <c r="Q622" s="8"/>
    </row>
    <row r="623" spans="16:17" x14ac:dyDescent="0.4">
      <c r="P623" s="7"/>
      <c r="Q623" s="8"/>
    </row>
    <row r="624" spans="16:17" x14ac:dyDescent="0.4">
      <c r="P624" s="7"/>
      <c r="Q624" s="8"/>
    </row>
    <row r="625" spans="16:17" x14ac:dyDescent="0.4">
      <c r="P625" s="7"/>
      <c r="Q625" s="8"/>
    </row>
    <row r="626" spans="16:17" x14ac:dyDescent="0.4">
      <c r="P626" s="7"/>
      <c r="Q626" s="8"/>
    </row>
    <row r="627" spans="16:17" x14ac:dyDescent="0.4">
      <c r="P627" s="7"/>
      <c r="Q627" s="8"/>
    </row>
    <row r="628" spans="16:17" x14ac:dyDescent="0.4">
      <c r="P628" s="7"/>
      <c r="Q628" s="8"/>
    </row>
    <row r="629" spans="16:17" x14ac:dyDescent="0.4">
      <c r="P629" s="7"/>
      <c r="Q629" s="8"/>
    </row>
    <row r="630" spans="16:17" x14ac:dyDescent="0.4">
      <c r="P630" s="7"/>
      <c r="Q630" s="8"/>
    </row>
    <row r="631" spans="16:17" x14ac:dyDescent="0.4">
      <c r="P631" s="7"/>
      <c r="Q631" s="8"/>
    </row>
    <row r="632" spans="16:17" x14ac:dyDescent="0.4">
      <c r="P632" s="7"/>
      <c r="Q632" s="8"/>
    </row>
    <row r="633" spans="16:17" x14ac:dyDescent="0.4">
      <c r="P633" s="7"/>
      <c r="Q633" s="8"/>
    </row>
    <row r="634" spans="16:17" x14ac:dyDescent="0.4">
      <c r="P634" s="7"/>
      <c r="Q634" s="8"/>
    </row>
    <row r="635" spans="16:17" x14ac:dyDescent="0.4">
      <c r="P635" s="7"/>
      <c r="Q635" s="8"/>
    </row>
    <row r="636" spans="16:17" x14ac:dyDescent="0.4">
      <c r="P636" s="7"/>
      <c r="Q636" s="8"/>
    </row>
    <row r="637" spans="16:17" x14ac:dyDescent="0.4">
      <c r="P637" s="7"/>
      <c r="Q637" s="8"/>
    </row>
    <row r="638" spans="16:17" x14ac:dyDescent="0.4">
      <c r="P638" s="7"/>
      <c r="Q638" s="8"/>
    </row>
    <row r="639" spans="16:17" x14ac:dyDescent="0.4">
      <c r="P639" s="7"/>
      <c r="Q639" s="8"/>
    </row>
    <row r="640" spans="16:17" x14ac:dyDescent="0.4">
      <c r="P640" s="7"/>
      <c r="Q640" s="8"/>
    </row>
    <row r="641" spans="16:17" x14ac:dyDescent="0.4">
      <c r="P641" s="7"/>
      <c r="Q641" s="8"/>
    </row>
    <row r="642" spans="16:17" x14ac:dyDescent="0.4">
      <c r="P642" s="7"/>
      <c r="Q642" s="8"/>
    </row>
    <row r="643" spans="16:17" x14ac:dyDescent="0.4">
      <c r="P643" s="7"/>
      <c r="Q643" s="8"/>
    </row>
    <row r="644" spans="16:17" x14ac:dyDescent="0.4">
      <c r="P644" s="7"/>
      <c r="Q644" s="8"/>
    </row>
    <row r="645" spans="16:17" x14ac:dyDescent="0.4">
      <c r="P645" s="7"/>
      <c r="Q645" s="8"/>
    </row>
    <row r="646" spans="16:17" x14ac:dyDescent="0.4">
      <c r="P646" s="7"/>
      <c r="Q646" s="8"/>
    </row>
    <row r="647" spans="16:17" x14ac:dyDescent="0.4">
      <c r="P647" s="7"/>
      <c r="Q647" s="8"/>
    </row>
    <row r="648" spans="16:17" x14ac:dyDescent="0.4">
      <c r="P648" s="7"/>
      <c r="Q648" s="8"/>
    </row>
    <row r="649" spans="16:17" x14ac:dyDescent="0.4">
      <c r="P649" s="7"/>
      <c r="Q649" s="8"/>
    </row>
    <row r="650" spans="16:17" x14ac:dyDescent="0.4">
      <c r="P650" s="7"/>
      <c r="Q650" s="8"/>
    </row>
    <row r="651" spans="16:17" x14ac:dyDescent="0.4">
      <c r="P651" s="7"/>
      <c r="Q651" s="8"/>
    </row>
    <row r="652" spans="16:17" x14ac:dyDescent="0.4">
      <c r="P652" s="7"/>
      <c r="Q652" s="8"/>
    </row>
    <row r="653" spans="16:17" x14ac:dyDescent="0.4">
      <c r="P653" s="7"/>
      <c r="Q653" s="8"/>
    </row>
    <row r="654" spans="16:17" x14ac:dyDescent="0.4">
      <c r="P654" s="7"/>
      <c r="Q654" s="8"/>
    </row>
    <row r="655" spans="16:17" x14ac:dyDescent="0.4">
      <c r="P655" s="7"/>
      <c r="Q655" s="8"/>
    </row>
    <row r="656" spans="16:17" x14ac:dyDescent="0.4">
      <c r="P656" s="7"/>
      <c r="Q656" s="8"/>
    </row>
    <row r="657" spans="16:17" x14ac:dyDescent="0.4">
      <c r="P657" s="7"/>
      <c r="Q657" s="8"/>
    </row>
    <row r="658" spans="16:17" x14ac:dyDescent="0.4">
      <c r="P658" s="7"/>
      <c r="Q658" s="8"/>
    </row>
    <row r="659" spans="16:17" x14ac:dyDescent="0.4">
      <c r="P659" s="7"/>
      <c r="Q659" s="8"/>
    </row>
    <row r="660" spans="16:17" x14ac:dyDescent="0.4">
      <c r="P660" s="7"/>
      <c r="Q660" s="8"/>
    </row>
    <row r="661" spans="16:17" x14ac:dyDescent="0.4">
      <c r="P661" s="7"/>
      <c r="Q661" s="8"/>
    </row>
    <row r="662" spans="16:17" x14ac:dyDescent="0.4">
      <c r="P662" s="7"/>
      <c r="Q662" s="8"/>
    </row>
    <row r="663" spans="16:17" x14ac:dyDescent="0.4">
      <c r="P663" s="7"/>
      <c r="Q663" s="8"/>
    </row>
    <row r="664" spans="16:17" x14ac:dyDescent="0.4">
      <c r="P664" s="7"/>
      <c r="Q664" s="8"/>
    </row>
    <row r="665" spans="16:17" x14ac:dyDescent="0.4">
      <c r="P665" s="7"/>
      <c r="Q665" s="8"/>
    </row>
    <row r="666" spans="16:17" x14ac:dyDescent="0.4">
      <c r="P666" s="7"/>
      <c r="Q666" s="8"/>
    </row>
    <row r="667" spans="16:17" x14ac:dyDescent="0.4">
      <c r="P667" s="7"/>
      <c r="Q667" s="8"/>
    </row>
    <row r="668" spans="16:17" x14ac:dyDescent="0.4">
      <c r="P668" s="7"/>
      <c r="Q668" s="8"/>
    </row>
    <row r="669" spans="16:17" x14ac:dyDescent="0.4">
      <c r="P669" s="7"/>
      <c r="Q669" s="8"/>
    </row>
    <row r="670" spans="16:17" x14ac:dyDescent="0.4">
      <c r="P670" s="7"/>
      <c r="Q670" s="8"/>
    </row>
    <row r="671" spans="16:17" x14ac:dyDescent="0.4">
      <c r="P671" s="7"/>
      <c r="Q671" s="8"/>
    </row>
    <row r="672" spans="16:17" x14ac:dyDescent="0.4">
      <c r="P672" s="7"/>
      <c r="Q672" s="8"/>
    </row>
    <row r="673" spans="16:17" x14ac:dyDescent="0.4">
      <c r="P673" s="7"/>
      <c r="Q673" s="8"/>
    </row>
    <row r="674" spans="16:17" x14ac:dyDescent="0.4">
      <c r="P674" s="7"/>
      <c r="Q674" s="8"/>
    </row>
    <row r="675" spans="16:17" x14ac:dyDescent="0.4">
      <c r="P675" s="7"/>
      <c r="Q675" s="8"/>
    </row>
    <row r="676" spans="16:17" x14ac:dyDescent="0.4">
      <c r="P676" s="7"/>
      <c r="Q676" s="8"/>
    </row>
    <row r="677" spans="16:17" x14ac:dyDescent="0.4">
      <c r="P677" s="7"/>
      <c r="Q677" s="8"/>
    </row>
    <row r="678" spans="16:17" x14ac:dyDescent="0.4">
      <c r="P678" s="7"/>
      <c r="Q678" s="8"/>
    </row>
    <row r="679" spans="16:17" x14ac:dyDescent="0.4">
      <c r="P679" s="7"/>
      <c r="Q679" s="8"/>
    </row>
    <row r="680" spans="16:17" x14ac:dyDescent="0.4">
      <c r="P680" s="7"/>
      <c r="Q680" s="8"/>
    </row>
    <row r="681" spans="16:17" x14ac:dyDescent="0.4">
      <c r="P681" s="7"/>
      <c r="Q681" s="8"/>
    </row>
    <row r="682" spans="16:17" x14ac:dyDescent="0.4">
      <c r="P682" s="7"/>
      <c r="Q682" s="8"/>
    </row>
    <row r="683" spans="16:17" x14ac:dyDescent="0.4">
      <c r="P683" s="7"/>
      <c r="Q683" s="8"/>
    </row>
    <row r="684" spans="16:17" x14ac:dyDescent="0.4">
      <c r="P684" s="7"/>
      <c r="Q684" s="8"/>
    </row>
    <row r="685" spans="16:17" x14ac:dyDescent="0.4">
      <c r="P685" s="7"/>
      <c r="Q685" s="8"/>
    </row>
    <row r="686" spans="16:17" x14ac:dyDescent="0.4">
      <c r="P686" s="7"/>
      <c r="Q686" s="8"/>
    </row>
    <row r="687" spans="16:17" x14ac:dyDescent="0.4">
      <c r="P687" s="7"/>
      <c r="Q687" s="8"/>
    </row>
    <row r="688" spans="16:17" x14ac:dyDescent="0.4">
      <c r="P688" s="7"/>
      <c r="Q688" s="8"/>
    </row>
    <row r="689" spans="16:17" x14ac:dyDescent="0.4">
      <c r="P689" s="7"/>
      <c r="Q689" s="8"/>
    </row>
    <row r="690" spans="16:17" x14ac:dyDescent="0.4">
      <c r="P690" s="7"/>
      <c r="Q690" s="8"/>
    </row>
    <row r="691" spans="16:17" x14ac:dyDescent="0.4">
      <c r="P691" s="7"/>
      <c r="Q691" s="8"/>
    </row>
    <row r="692" spans="16:17" x14ac:dyDescent="0.4">
      <c r="P692" s="7"/>
      <c r="Q692" s="8"/>
    </row>
    <row r="693" spans="16:17" x14ac:dyDescent="0.4">
      <c r="P693" s="7"/>
      <c r="Q693" s="8"/>
    </row>
    <row r="694" spans="16:17" x14ac:dyDescent="0.4">
      <c r="P694" s="7"/>
      <c r="Q694" s="8"/>
    </row>
    <row r="695" spans="16:17" x14ac:dyDescent="0.4">
      <c r="P695" s="7"/>
      <c r="Q695" s="8"/>
    </row>
    <row r="696" spans="16:17" x14ac:dyDescent="0.4">
      <c r="P696" s="7"/>
      <c r="Q696" s="8"/>
    </row>
    <row r="697" spans="16:17" x14ac:dyDescent="0.4">
      <c r="P697" s="7"/>
      <c r="Q697" s="8"/>
    </row>
    <row r="698" spans="16:17" x14ac:dyDescent="0.4">
      <c r="P698" s="7"/>
      <c r="Q698" s="8"/>
    </row>
    <row r="699" spans="16:17" x14ac:dyDescent="0.4">
      <c r="P699" s="7"/>
      <c r="Q699" s="8"/>
    </row>
    <row r="700" spans="16:17" x14ac:dyDescent="0.4">
      <c r="P700" s="7"/>
      <c r="Q700" s="8"/>
    </row>
    <row r="701" spans="16:17" x14ac:dyDescent="0.4">
      <c r="P701" s="7"/>
      <c r="Q701" s="8"/>
    </row>
    <row r="702" spans="16:17" x14ac:dyDescent="0.4">
      <c r="P702" s="7"/>
      <c r="Q702" s="8"/>
    </row>
    <row r="703" spans="16:17" x14ac:dyDescent="0.4">
      <c r="P703" s="7"/>
      <c r="Q703" s="8"/>
    </row>
    <row r="704" spans="16:17" x14ac:dyDescent="0.4">
      <c r="P704" s="7"/>
      <c r="Q704" s="8"/>
    </row>
    <row r="705" spans="16:17" x14ac:dyDescent="0.4">
      <c r="P705" s="7"/>
      <c r="Q705" s="8"/>
    </row>
    <row r="706" spans="16:17" x14ac:dyDescent="0.4">
      <c r="P706" s="7"/>
      <c r="Q706" s="8"/>
    </row>
    <row r="707" spans="16:17" x14ac:dyDescent="0.4">
      <c r="P707" s="7"/>
      <c r="Q707" s="8"/>
    </row>
    <row r="708" spans="16:17" x14ac:dyDescent="0.4">
      <c r="P708" s="7"/>
      <c r="Q708" s="8"/>
    </row>
    <row r="709" spans="16:17" x14ac:dyDescent="0.4">
      <c r="P709" s="7"/>
      <c r="Q709" s="8"/>
    </row>
    <row r="710" spans="16:17" x14ac:dyDescent="0.4">
      <c r="P710" s="7"/>
      <c r="Q710" s="8"/>
    </row>
    <row r="711" spans="16:17" x14ac:dyDescent="0.4">
      <c r="P711" s="7"/>
      <c r="Q711" s="8"/>
    </row>
    <row r="712" spans="16:17" x14ac:dyDescent="0.4">
      <c r="P712" s="7"/>
      <c r="Q712" s="8"/>
    </row>
    <row r="713" spans="16:17" x14ac:dyDescent="0.4">
      <c r="P713" s="7"/>
      <c r="Q713" s="8"/>
    </row>
    <row r="714" spans="16:17" x14ac:dyDescent="0.4">
      <c r="P714" s="7"/>
      <c r="Q714" s="8"/>
    </row>
    <row r="715" spans="16:17" x14ac:dyDescent="0.4">
      <c r="P715" s="7"/>
      <c r="Q715" s="8"/>
    </row>
    <row r="716" spans="16:17" x14ac:dyDescent="0.4">
      <c r="P716" s="7"/>
      <c r="Q716" s="8"/>
    </row>
    <row r="717" spans="16:17" x14ac:dyDescent="0.4">
      <c r="P717" s="7"/>
      <c r="Q717" s="8"/>
    </row>
    <row r="718" spans="16:17" x14ac:dyDescent="0.4">
      <c r="P718" s="7"/>
      <c r="Q718" s="8"/>
    </row>
    <row r="719" spans="16:17" x14ac:dyDescent="0.4">
      <c r="P719" s="7"/>
      <c r="Q719" s="8"/>
    </row>
    <row r="720" spans="16:17" x14ac:dyDescent="0.4">
      <c r="P720" s="7"/>
      <c r="Q720" s="8"/>
    </row>
    <row r="721" spans="16:17" x14ac:dyDescent="0.4">
      <c r="P721" s="7"/>
      <c r="Q721" s="8"/>
    </row>
    <row r="722" spans="16:17" x14ac:dyDescent="0.4">
      <c r="P722" s="7"/>
      <c r="Q722" s="8"/>
    </row>
    <row r="723" spans="16:17" x14ac:dyDescent="0.4">
      <c r="P723" s="7"/>
      <c r="Q723" s="8"/>
    </row>
    <row r="724" spans="16:17" x14ac:dyDescent="0.4">
      <c r="P724" s="7"/>
      <c r="Q724" s="8"/>
    </row>
    <row r="725" spans="16:17" x14ac:dyDescent="0.4">
      <c r="P725" s="7"/>
      <c r="Q725" s="8"/>
    </row>
    <row r="726" spans="16:17" x14ac:dyDescent="0.4">
      <c r="P726" s="7"/>
      <c r="Q726" s="8"/>
    </row>
    <row r="727" spans="16:17" x14ac:dyDescent="0.4">
      <c r="P727" s="7"/>
      <c r="Q727" s="8"/>
    </row>
    <row r="728" spans="16:17" x14ac:dyDescent="0.4">
      <c r="P728" s="7"/>
      <c r="Q728" s="8"/>
    </row>
    <row r="729" spans="16:17" x14ac:dyDescent="0.4">
      <c r="P729" s="7"/>
      <c r="Q729" s="8"/>
    </row>
    <row r="730" spans="16:17" x14ac:dyDescent="0.4">
      <c r="P730" s="7"/>
      <c r="Q730" s="8"/>
    </row>
    <row r="731" spans="16:17" x14ac:dyDescent="0.4">
      <c r="P731" s="7"/>
      <c r="Q731" s="8"/>
    </row>
    <row r="732" spans="16:17" x14ac:dyDescent="0.4">
      <c r="P732" s="7"/>
      <c r="Q732" s="8"/>
    </row>
    <row r="733" spans="16:17" x14ac:dyDescent="0.4">
      <c r="P733" s="7"/>
      <c r="Q733" s="8"/>
    </row>
    <row r="734" spans="16:17" x14ac:dyDescent="0.4">
      <c r="P734" s="7"/>
      <c r="Q734" s="8"/>
    </row>
    <row r="735" spans="16:17" x14ac:dyDescent="0.4">
      <c r="P735" s="7"/>
      <c r="Q735" s="8"/>
    </row>
    <row r="736" spans="16:17" x14ac:dyDescent="0.4">
      <c r="P736" s="7"/>
      <c r="Q736" s="8"/>
    </row>
    <row r="737" spans="16:17" x14ac:dyDescent="0.4">
      <c r="P737" s="7"/>
      <c r="Q737" s="8"/>
    </row>
    <row r="738" spans="16:17" x14ac:dyDescent="0.4">
      <c r="P738" s="7"/>
      <c r="Q738" s="8"/>
    </row>
    <row r="739" spans="16:17" x14ac:dyDescent="0.4">
      <c r="P739" s="7"/>
      <c r="Q739" s="8"/>
    </row>
    <row r="740" spans="16:17" x14ac:dyDescent="0.4">
      <c r="P740" s="7"/>
      <c r="Q740" s="8"/>
    </row>
    <row r="741" spans="16:17" x14ac:dyDescent="0.4">
      <c r="P741" s="7"/>
      <c r="Q741" s="8"/>
    </row>
    <row r="742" spans="16:17" x14ac:dyDescent="0.4">
      <c r="P742" s="7"/>
      <c r="Q742" s="8"/>
    </row>
    <row r="743" spans="16:17" x14ac:dyDescent="0.4">
      <c r="P743" s="7"/>
      <c r="Q743" s="8"/>
    </row>
    <row r="744" spans="16:17" x14ac:dyDescent="0.4">
      <c r="P744" s="7"/>
      <c r="Q744" s="8"/>
    </row>
    <row r="745" spans="16:17" x14ac:dyDescent="0.4">
      <c r="P745" s="7"/>
      <c r="Q745" s="8"/>
    </row>
    <row r="746" spans="16:17" x14ac:dyDescent="0.4">
      <c r="P746" s="7"/>
      <c r="Q746" s="8"/>
    </row>
    <row r="747" spans="16:17" x14ac:dyDescent="0.4">
      <c r="P747" s="7"/>
      <c r="Q747" s="8"/>
    </row>
    <row r="748" spans="16:17" x14ac:dyDescent="0.4">
      <c r="P748" s="7"/>
      <c r="Q748" s="8"/>
    </row>
    <row r="749" spans="16:17" x14ac:dyDescent="0.4">
      <c r="P749" s="7"/>
      <c r="Q749" s="8"/>
    </row>
    <row r="750" spans="16:17" x14ac:dyDescent="0.4">
      <c r="P750" s="7"/>
      <c r="Q750" s="8"/>
    </row>
    <row r="751" spans="16:17" x14ac:dyDescent="0.4">
      <c r="P751" s="7"/>
      <c r="Q751" s="8"/>
    </row>
    <row r="752" spans="16:17" x14ac:dyDescent="0.4">
      <c r="P752" s="7"/>
      <c r="Q752" s="8"/>
    </row>
    <row r="753" spans="16:17" x14ac:dyDescent="0.4">
      <c r="P753" s="7"/>
      <c r="Q753" s="8"/>
    </row>
    <row r="754" spans="16:17" x14ac:dyDescent="0.4">
      <c r="P754" s="7"/>
      <c r="Q754" s="8"/>
    </row>
    <row r="755" spans="16:17" x14ac:dyDescent="0.4">
      <c r="P755" s="7"/>
      <c r="Q755" s="8"/>
    </row>
    <row r="756" spans="16:17" x14ac:dyDescent="0.4">
      <c r="P756" s="7"/>
      <c r="Q756" s="8"/>
    </row>
    <row r="757" spans="16:17" x14ac:dyDescent="0.4">
      <c r="P757" s="7"/>
      <c r="Q757" s="8"/>
    </row>
    <row r="758" spans="16:17" x14ac:dyDescent="0.4">
      <c r="P758" s="7"/>
      <c r="Q758" s="8"/>
    </row>
    <row r="759" spans="16:17" x14ac:dyDescent="0.4">
      <c r="P759" s="7"/>
      <c r="Q759" s="8"/>
    </row>
    <row r="760" spans="16:17" x14ac:dyDescent="0.4">
      <c r="P760" s="7"/>
      <c r="Q760" s="8"/>
    </row>
    <row r="761" spans="16:17" x14ac:dyDescent="0.4">
      <c r="P761" s="7"/>
      <c r="Q761" s="8"/>
    </row>
    <row r="762" spans="16:17" x14ac:dyDescent="0.4">
      <c r="P762" s="7"/>
      <c r="Q762" s="8"/>
    </row>
    <row r="763" spans="16:17" x14ac:dyDescent="0.4">
      <c r="P763" s="7"/>
      <c r="Q763" s="8"/>
    </row>
    <row r="764" spans="16:17" x14ac:dyDescent="0.4">
      <c r="P764" s="7"/>
      <c r="Q764" s="8"/>
    </row>
    <row r="765" spans="16:17" x14ac:dyDescent="0.4">
      <c r="P765" s="7"/>
      <c r="Q765" s="8"/>
    </row>
    <row r="766" spans="16:17" x14ac:dyDescent="0.4">
      <c r="P766" s="7"/>
      <c r="Q766" s="8"/>
    </row>
    <row r="767" spans="16:17" x14ac:dyDescent="0.4">
      <c r="P767" s="7"/>
      <c r="Q767" s="8"/>
    </row>
    <row r="768" spans="16:17" x14ac:dyDescent="0.4">
      <c r="P768" s="7"/>
      <c r="Q768" s="8"/>
    </row>
    <row r="769" spans="16:17" x14ac:dyDescent="0.4">
      <c r="P769" s="7"/>
      <c r="Q769" s="8"/>
    </row>
    <row r="770" spans="16:17" x14ac:dyDescent="0.4">
      <c r="P770" s="7"/>
      <c r="Q770" s="8"/>
    </row>
    <row r="771" spans="16:17" x14ac:dyDescent="0.4">
      <c r="P771" s="7"/>
      <c r="Q771" s="8"/>
    </row>
    <row r="772" spans="16:17" x14ac:dyDescent="0.4">
      <c r="P772" s="7"/>
      <c r="Q772" s="8"/>
    </row>
    <row r="773" spans="16:17" x14ac:dyDescent="0.4">
      <c r="P773" s="7"/>
      <c r="Q773" s="8"/>
    </row>
    <row r="774" spans="16:17" x14ac:dyDescent="0.4">
      <c r="P774" s="7"/>
      <c r="Q774" s="8"/>
    </row>
    <row r="775" spans="16:17" x14ac:dyDescent="0.4">
      <c r="P775" s="7"/>
      <c r="Q775" s="8"/>
    </row>
    <row r="776" spans="16:17" x14ac:dyDescent="0.4">
      <c r="P776" s="7"/>
      <c r="Q776" s="8"/>
    </row>
    <row r="777" spans="16:17" x14ac:dyDescent="0.4">
      <c r="P777" s="7"/>
      <c r="Q777" s="8"/>
    </row>
    <row r="778" spans="16:17" x14ac:dyDescent="0.4">
      <c r="P778" s="7"/>
      <c r="Q778" s="8"/>
    </row>
    <row r="779" spans="16:17" x14ac:dyDescent="0.4">
      <c r="P779" s="7"/>
      <c r="Q779" s="8"/>
    </row>
    <row r="780" spans="16:17" x14ac:dyDescent="0.4">
      <c r="P780" s="7"/>
      <c r="Q780" s="8"/>
    </row>
    <row r="781" spans="16:17" x14ac:dyDescent="0.4">
      <c r="P781" s="7"/>
      <c r="Q781" s="8"/>
    </row>
    <row r="782" spans="16:17" x14ac:dyDescent="0.4">
      <c r="P782" s="7"/>
      <c r="Q782" s="8"/>
    </row>
    <row r="783" spans="16:17" x14ac:dyDescent="0.4">
      <c r="P783" s="7"/>
      <c r="Q783" s="8"/>
    </row>
    <row r="784" spans="16:17" x14ac:dyDescent="0.4">
      <c r="P784" s="7"/>
      <c r="Q784" s="8"/>
    </row>
    <row r="785" spans="16:17" x14ac:dyDescent="0.4">
      <c r="P785" s="7"/>
      <c r="Q785" s="8"/>
    </row>
    <row r="786" spans="16:17" x14ac:dyDescent="0.4">
      <c r="P786" s="7"/>
      <c r="Q786" s="8"/>
    </row>
    <row r="787" spans="16:17" x14ac:dyDescent="0.4">
      <c r="P787" s="7"/>
      <c r="Q787" s="8"/>
    </row>
    <row r="788" spans="16:17" x14ac:dyDescent="0.4">
      <c r="P788" s="7"/>
      <c r="Q788" s="8"/>
    </row>
    <row r="789" spans="16:17" x14ac:dyDescent="0.4">
      <c r="P789" s="7"/>
      <c r="Q789" s="8"/>
    </row>
    <row r="790" spans="16:17" x14ac:dyDescent="0.4">
      <c r="P790" s="7"/>
      <c r="Q790" s="8"/>
    </row>
    <row r="791" spans="16:17" x14ac:dyDescent="0.4">
      <c r="P791" s="7"/>
      <c r="Q791" s="8"/>
    </row>
    <row r="792" spans="16:17" x14ac:dyDescent="0.4">
      <c r="P792" s="7"/>
      <c r="Q792" s="8"/>
    </row>
    <row r="793" spans="16:17" x14ac:dyDescent="0.4">
      <c r="P793" s="7"/>
      <c r="Q793" s="8"/>
    </row>
    <row r="794" spans="16:17" x14ac:dyDescent="0.4">
      <c r="P794" s="7"/>
      <c r="Q794" s="8"/>
    </row>
    <row r="795" spans="16:17" x14ac:dyDescent="0.4">
      <c r="P795" s="7"/>
      <c r="Q795" s="8"/>
    </row>
    <row r="796" spans="16:17" x14ac:dyDescent="0.4">
      <c r="P796" s="7"/>
      <c r="Q796" s="8"/>
    </row>
    <row r="797" spans="16:17" x14ac:dyDescent="0.4">
      <c r="P797" s="7"/>
      <c r="Q797" s="8"/>
    </row>
    <row r="798" spans="16:17" x14ac:dyDescent="0.4">
      <c r="P798" s="7"/>
      <c r="Q798" s="8"/>
    </row>
    <row r="799" spans="16:17" x14ac:dyDescent="0.4">
      <c r="P799" s="7"/>
      <c r="Q799" s="8"/>
    </row>
    <row r="800" spans="16:17" x14ac:dyDescent="0.4">
      <c r="P800" s="7"/>
      <c r="Q800" s="8"/>
    </row>
    <row r="801" spans="16:17" x14ac:dyDescent="0.4">
      <c r="P801" s="7"/>
      <c r="Q801" s="8"/>
    </row>
    <row r="802" spans="16:17" x14ac:dyDescent="0.4">
      <c r="P802" s="7"/>
      <c r="Q802" s="8"/>
    </row>
    <row r="803" spans="16:17" x14ac:dyDescent="0.4">
      <c r="P803" s="7"/>
      <c r="Q803" s="8"/>
    </row>
    <row r="804" spans="16:17" x14ac:dyDescent="0.4">
      <c r="P804" s="7"/>
      <c r="Q804" s="8"/>
    </row>
    <row r="805" spans="16:17" x14ac:dyDescent="0.4">
      <c r="P805" s="7"/>
      <c r="Q805" s="8"/>
    </row>
    <row r="806" spans="16:17" x14ac:dyDescent="0.4">
      <c r="P806" s="7"/>
      <c r="Q806" s="8"/>
    </row>
    <row r="807" spans="16:17" x14ac:dyDescent="0.4">
      <c r="P807" s="7"/>
      <c r="Q807" s="8"/>
    </row>
    <row r="808" spans="16:17" x14ac:dyDescent="0.4">
      <c r="P808" s="7"/>
      <c r="Q808" s="8"/>
    </row>
    <row r="809" spans="16:17" x14ac:dyDescent="0.4">
      <c r="P809" s="7"/>
      <c r="Q809" s="8"/>
    </row>
    <row r="810" spans="16:17" x14ac:dyDescent="0.4">
      <c r="P810" s="7"/>
      <c r="Q810" s="8"/>
    </row>
    <row r="811" spans="16:17" x14ac:dyDescent="0.4">
      <c r="P811" s="7"/>
      <c r="Q811" s="8"/>
    </row>
    <row r="812" spans="16:17" x14ac:dyDescent="0.4">
      <c r="P812" s="7"/>
      <c r="Q812" s="8"/>
    </row>
    <row r="813" spans="16:17" x14ac:dyDescent="0.4">
      <c r="P813" s="7"/>
      <c r="Q813" s="8"/>
    </row>
    <row r="814" spans="16:17" x14ac:dyDescent="0.4">
      <c r="P814" s="7"/>
      <c r="Q814" s="8"/>
    </row>
    <row r="815" spans="16:17" x14ac:dyDescent="0.4">
      <c r="P815" s="7"/>
      <c r="Q815" s="8"/>
    </row>
    <row r="816" spans="16:17" x14ac:dyDescent="0.4">
      <c r="P816" s="7"/>
      <c r="Q816" s="8"/>
    </row>
    <row r="817" spans="16:17" x14ac:dyDescent="0.4">
      <c r="P817" s="7"/>
      <c r="Q817" s="8"/>
    </row>
    <row r="818" spans="16:17" x14ac:dyDescent="0.4">
      <c r="P818" s="7"/>
      <c r="Q818" s="8"/>
    </row>
    <row r="819" spans="16:17" x14ac:dyDescent="0.4">
      <c r="P819" s="7"/>
      <c r="Q819" s="8"/>
    </row>
    <row r="820" spans="16:17" x14ac:dyDescent="0.4">
      <c r="P820" s="7"/>
      <c r="Q820" s="8"/>
    </row>
    <row r="821" spans="16:17" x14ac:dyDescent="0.4">
      <c r="P821" s="7"/>
      <c r="Q821" s="8"/>
    </row>
    <row r="822" spans="16:17" x14ac:dyDescent="0.4">
      <c r="P822" s="7"/>
      <c r="Q822" s="8"/>
    </row>
    <row r="823" spans="16:17" x14ac:dyDescent="0.4">
      <c r="P823" s="7"/>
      <c r="Q823" s="8"/>
    </row>
    <row r="824" spans="16:17" x14ac:dyDescent="0.4">
      <c r="P824" s="7"/>
      <c r="Q824" s="8"/>
    </row>
    <row r="825" spans="16:17" x14ac:dyDescent="0.4">
      <c r="P825" s="7"/>
      <c r="Q825" s="8"/>
    </row>
    <row r="826" spans="16:17" x14ac:dyDescent="0.4">
      <c r="P826" s="7"/>
      <c r="Q826" s="8"/>
    </row>
    <row r="827" spans="16:17" x14ac:dyDescent="0.4">
      <c r="P827" s="7"/>
      <c r="Q827" s="8"/>
    </row>
    <row r="828" spans="16:17" x14ac:dyDescent="0.4">
      <c r="P828" s="7"/>
      <c r="Q828" s="8"/>
    </row>
    <row r="829" spans="16:17" x14ac:dyDescent="0.4">
      <c r="P829" s="7"/>
      <c r="Q829" s="8"/>
    </row>
    <row r="830" spans="16:17" x14ac:dyDescent="0.4">
      <c r="P830" s="7"/>
      <c r="Q830" s="8"/>
    </row>
    <row r="831" spans="16:17" x14ac:dyDescent="0.4">
      <c r="P831" s="7"/>
      <c r="Q831" s="8"/>
    </row>
    <row r="832" spans="16:17" x14ac:dyDescent="0.4">
      <c r="P832" s="7"/>
      <c r="Q832" s="8"/>
    </row>
    <row r="833" spans="16:17" x14ac:dyDescent="0.4">
      <c r="P833" s="7"/>
      <c r="Q833" s="8"/>
    </row>
    <row r="834" spans="16:17" x14ac:dyDescent="0.4">
      <c r="P834" s="7"/>
      <c r="Q834" s="8"/>
    </row>
    <row r="835" spans="16:17" x14ac:dyDescent="0.4">
      <c r="P835" s="7"/>
      <c r="Q835" s="8"/>
    </row>
    <row r="836" spans="16:17" x14ac:dyDescent="0.4">
      <c r="P836" s="7"/>
      <c r="Q836" s="8"/>
    </row>
    <row r="837" spans="16:17" x14ac:dyDescent="0.4">
      <c r="P837" s="7"/>
      <c r="Q837" s="8"/>
    </row>
    <row r="838" spans="16:17" x14ac:dyDescent="0.4">
      <c r="P838" s="7"/>
      <c r="Q838" s="8"/>
    </row>
    <row r="839" spans="16:17" x14ac:dyDescent="0.4">
      <c r="P839" s="7"/>
      <c r="Q839" s="8"/>
    </row>
    <row r="840" spans="16:17" x14ac:dyDescent="0.4">
      <c r="P840" s="7"/>
      <c r="Q840" s="8"/>
    </row>
    <row r="841" spans="16:17" x14ac:dyDescent="0.4">
      <c r="P841" s="7"/>
      <c r="Q841" s="8"/>
    </row>
    <row r="842" spans="16:17" x14ac:dyDescent="0.4">
      <c r="P842" s="7"/>
      <c r="Q842" s="8"/>
    </row>
    <row r="843" spans="16:17" x14ac:dyDescent="0.4">
      <c r="P843" s="7"/>
      <c r="Q843" s="8"/>
    </row>
    <row r="844" spans="16:17" x14ac:dyDescent="0.4">
      <c r="P844" s="7"/>
      <c r="Q844" s="8"/>
    </row>
    <row r="845" spans="16:17" x14ac:dyDescent="0.4">
      <c r="P845" s="7"/>
      <c r="Q845" s="8"/>
    </row>
    <row r="846" spans="16:17" x14ac:dyDescent="0.4">
      <c r="P846" s="7"/>
      <c r="Q846" s="8"/>
    </row>
    <row r="847" spans="16:17" x14ac:dyDescent="0.4">
      <c r="P847" s="7"/>
      <c r="Q847" s="8"/>
    </row>
    <row r="848" spans="16:17" x14ac:dyDescent="0.4">
      <c r="P848" s="7"/>
      <c r="Q848" s="8"/>
    </row>
    <row r="849" spans="16:17" x14ac:dyDescent="0.4">
      <c r="P849" s="7"/>
      <c r="Q849" s="8"/>
    </row>
    <row r="850" spans="16:17" x14ac:dyDescent="0.4">
      <c r="P850" s="7"/>
      <c r="Q850" s="8"/>
    </row>
    <row r="851" spans="16:17" x14ac:dyDescent="0.4">
      <c r="P851" s="7"/>
      <c r="Q851" s="8"/>
    </row>
    <row r="852" spans="16:17" x14ac:dyDescent="0.4">
      <c r="P852" s="7"/>
      <c r="Q852" s="8"/>
    </row>
    <row r="853" spans="16:17" x14ac:dyDescent="0.4">
      <c r="P853" s="7"/>
      <c r="Q853" s="8"/>
    </row>
    <row r="854" spans="16:17" x14ac:dyDescent="0.4">
      <c r="P854" s="7"/>
      <c r="Q854" s="8"/>
    </row>
    <row r="855" spans="16:17" x14ac:dyDescent="0.4">
      <c r="P855" s="7"/>
      <c r="Q855" s="8"/>
    </row>
    <row r="856" spans="16:17" x14ac:dyDescent="0.4">
      <c r="P856" s="7"/>
      <c r="Q856" s="8"/>
    </row>
    <row r="857" spans="16:17" x14ac:dyDescent="0.4">
      <c r="P857" s="7"/>
      <c r="Q857" s="8"/>
    </row>
    <row r="858" spans="16:17" x14ac:dyDescent="0.4">
      <c r="P858" s="7"/>
      <c r="Q858" s="8"/>
    </row>
    <row r="859" spans="16:17" x14ac:dyDescent="0.4">
      <c r="P859" s="7"/>
      <c r="Q859" s="8"/>
    </row>
    <row r="860" spans="16:17" x14ac:dyDescent="0.4">
      <c r="P860" s="7"/>
      <c r="Q860" s="8"/>
    </row>
    <row r="861" spans="16:17" x14ac:dyDescent="0.4">
      <c r="P861" s="7"/>
      <c r="Q861" s="8"/>
    </row>
    <row r="862" spans="16:17" x14ac:dyDescent="0.4">
      <c r="P862" s="7"/>
      <c r="Q862" s="8"/>
    </row>
    <row r="863" spans="16:17" x14ac:dyDescent="0.4">
      <c r="P863" s="7"/>
      <c r="Q863" s="8"/>
    </row>
    <row r="864" spans="16:17" x14ac:dyDescent="0.4">
      <c r="P864" s="7"/>
      <c r="Q864" s="8"/>
    </row>
    <row r="865" spans="16:17" x14ac:dyDescent="0.4">
      <c r="P865" s="7"/>
      <c r="Q865" s="8"/>
    </row>
    <row r="866" spans="16:17" x14ac:dyDescent="0.4">
      <c r="P866" s="7"/>
      <c r="Q866" s="8"/>
    </row>
    <row r="867" spans="16:17" x14ac:dyDescent="0.4">
      <c r="P867" s="7"/>
      <c r="Q867" s="8"/>
    </row>
    <row r="868" spans="16:17" x14ac:dyDescent="0.4">
      <c r="P868" s="7"/>
      <c r="Q868" s="8"/>
    </row>
    <row r="869" spans="16:17" x14ac:dyDescent="0.4">
      <c r="P869" s="7"/>
      <c r="Q869" s="8"/>
    </row>
    <row r="870" spans="16:17" x14ac:dyDescent="0.4">
      <c r="P870" s="7"/>
      <c r="Q870" s="8"/>
    </row>
    <row r="871" spans="16:17" x14ac:dyDescent="0.4">
      <c r="P871" s="7"/>
      <c r="Q871" s="8"/>
    </row>
    <row r="872" spans="16:17" x14ac:dyDescent="0.4">
      <c r="P872" s="7"/>
      <c r="Q872" s="8"/>
    </row>
    <row r="873" spans="16:17" x14ac:dyDescent="0.4">
      <c r="P873" s="7"/>
      <c r="Q873" s="8"/>
    </row>
    <row r="874" spans="16:17" x14ac:dyDescent="0.4">
      <c r="P874" s="7"/>
      <c r="Q874" s="8"/>
    </row>
    <row r="875" spans="16:17" x14ac:dyDescent="0.4">
      <c r="P875" s="7"/>
      <c r="Q875" s="8"/>
    </row>
    <row r="876" spans="16:17" x14ac:dyDescent="0.4">
      <c r="P876" s="7"/>
      <c r="Q876" s="8"/>
    </row>
    <row r="877" spans="16:17" x14ac:dyDescent="0.4">
      <c r="P877" s="7"/>
      <c r="Q877" s="8"/>
    </row>
    <row r="878" spans="16:17" x14ac:dyDescent="0.4">
      <c r="P878" s="7"/>
      <c r="Q878" s="8"/>
    </row>
    <row r="879" spans="16:17" x14ac:dyDescent="0.4">
      <c r="P879" s="7"/>
      <c r="Q879" s="8"/>
    </row>
    <row r="880" spans="16:17" x14ac:dyDescent="0.4">
      <c r="P880" s="7"/>
      <c r="Q880" s="8"/>
    </row>
    <row r="881" spans="16:17" x14ac:dyDescent="0.4">
      <c r="P881" s="7"/>
      <c r="Q881" s="8"/>
    </row>
    <row r="882" spans="16:17" x14ac:dyDescent="0.4">
      <c r="P882" s="7"/>
      <c r="Q882" s="8"/>
    </row>
    <row r="883" spans="16:17" x14ac:dyDescent="0.4">
      <c r="P883" s="7"/>
      <c r="Q883" s="8"/>
    </row>
    <row r="884" spans="16:17" x14ac:dyDescent="0.4">
      <c r="P884" s="7"/>
      <c r="Q884" s="8"/>
    </row>
    <row r="885" spans="16:17" x14ac:dyDescent="0.4">
      <c r="P885" s="7"/>
      <c r="Q885" s="8"/>
    </row>
    <row r="886" spans="16:17" x14ac:dyDescent="0.4">
      <c r="P886" s="7"/>
      <c r="Q886" s="8"/>
    </row>
    <row r="887" spans="16:17" x14ac:dyDescent="0.4">
      <c r="P887" s="7"/>
      <c r="Q887" s="8"/>
    </row>
    <row r="888" spans="16:17" x14ac:dyDescent="0.4">
      <c r="P888" s="7"/>
      <c r="Q888" s="8"/>
    </row>
    <row r="889" spans="16:17" x14ac:dyDescent="0.4">
      <c r="P889" s="7"/>
      <c r="Q889" s="8"/>
    </row>
    <row r="890" spans="16:17" x14ac:dyDescent="0.4">
      <c r="P890" s="7"/>
      <c r="Q890" s="8"/>
    </row>
    <row r="891" spans="16:17" x14ac:dyDescent="0.4">
      <c r="P891" s="7"/>
      <c r="Q891" s="8"/>
    </row>
    <row r="892" spans="16:17" x14ac:dyDescent="0.4">
      <c r="P892" s="7"/>
      <c r="Q892" s="8"/>
    </row>
    <row r="893" spans="16:17" x14ac:dyDescent="0.4">
      <c r="P893" s="7"/>
      <c r="Q893" s="8"/>
    </row>
    <row r="894" spans="16:17" x14ac:dyDescent="0.4">
      <c r="P894" s="7"/>
      <c r="Q894" s="8"/>
    </row>
    <row r="895" spans="16:17" x14ac:dyDescent="0.4">
      <c r="P895" s="7"/>
      <c r="Q895" s="8"/>
    </row>
    <row r="896" spans="16:17" x14ac:dyDescent="0.4">
      <c r="P896" s="7"/>
      <c r="Q896" s="8"/>
    </row>
    <row r="897" spans="16:17" x14ac:dyDescent="0.4">
      <c r="P897" s="7"/>
      <c r="Q897" s="8"/>
    </row>
    <row r="898" spans="16:17" x14ac:dyDescent="0.4">
      <c r="P898" s="7"/>
      <c r="Q898" s="8"/>
    </row>
    <row r="899" spans="16:17" x14ac:dyDescent="0.4">
      <c r="P899" s="7"/>
      <c r="Q899" s="8"/>
    </row>
    <row r="900" spans="16:17" x14ac:dyDescent="0.4">
      <c r="P900" s="7"/>
      <c r="Q900" s="8"/>
    </row>
    <row r="901" spans="16:17" x14ac:dyDescent="0.4">
      <c r="P901" s="7"/>
      <c r="Q901" s="8"/>
    </row>
    <row r="902" spans="16:17" x14ac:dyDescent="0.4">
      <c r="P902" s="7"/>
      <c r="Q902" s="8"/>
    </row>
    <row r="903" spans="16:17" x14ac:dyDescent="0.4">
      <c r="P903" s="7"/>
      <c r="Q903" s="8"/>
    </row>
    <row r="904" spans="16:17" x14ac:dyDescent="0.4">
      <c r="P904" s="7"/>
      <c r="Q904" s="8"/>
    </row>
    <row r="905" spans="16:17" x14ac:dyDescent="0.4">
      <c r="P905" s="7"/>
      <c r="Q905" s="8"/>
    </row>
    <row r="906" spans="16:17" x14ac:dyDescent="0.4">
      <c r="P906" s="7"/>
      <c r="Q906" s="8"/>
    </row>
    <row r="907" spans="16:17" x14ac:dyDescent="0.4">
      <c r="P907" s="7"/>
      <c r="Q907" s="8"/>
    </row>
    <row r="908" spans="16:17" x14ac:dyDescent="0.4">
      <c r="P908" s="7"/>
      <c r="Q908" s="8"/>
    </row>
    <row r="909" spans="16:17" x14ac:dyDescent="0.4">
      <c r="P909" s="7"/>
      <c r="Q909" s="8"/>
    </row>
    <row r="910" spans="16:17" x14ac:dyDescent="0.4">
      <c r="P910" s="7"/>
      <c r="Q910" s="8"/>
    </row>
    <row r="911" spans="16:17" x14ac:dyDescent="0.4">
      <c r="P911" s="7"/>
      <c r="Q911" s="8"/>
    </row>
    <row r="912" spans="16:17" x14ac:dyDescent="0.4">
      <c r="P912" s="7"/>
      <c r="Q912" s="8"/>
    </row>
    <row r="913" spans="16:17" x14ac:dyDescent="0.4">
      <c r="P913" s="7"/>
      <c r="Q913" s="8"/>
    </row>
    <row r="914" spans="16:17" x14ac:dyDescent="0.4">
      <c r="P914" s="7"/>
      <c r="Q914" s="8"/>
    </row>
    <row r="915" spans="16:17" x14ac:dyDescent="0.4">
      <c r="P915" s="7"/>
      <c r="Q915" s="8"/>
    </row>
    <row r="916" spans="16:17" x14ac:dyDescent="0.4">
      <c r="P916" s="7"/>
      <c r="Q916" s="8"/>
    </row>
    <row r="917" spans="16:17" x14ac:dyDescent="0.4">
      <c r="P917" s="7"/>
      <c r="Q917" s="8"/>
    </row>
    <row r="918" spans="16:17" x14ac:dyDescent="0.4">
      <c r="P918" s="7"/>
      <c r="Q918" s="8"/>
    </row>
    <row r="919" spans="16:17" x14ac:dyDescent="0.4">
      <c r="P919" s="7"/>
      <c r="Q919" s="8"/>
    </row>
    <row r="920" spans="16:17" x14ac:dyDescent="0.4">
      <c r="P920" s="7"/>
      <c r="Q920" s="8"/>
    </row>
    <row r="921" spans="16:17" x14ac:dyDescent="0.4">
      <c r="P921" s="7"/>
      <c r="Q921" s="8"/>
    </row>
    <row r="922" spans="16:17" x14ac:dyDescent="0.4">
      <c r="P922" s="7"/>
      <c r="Q922" s="8"/>
    </row>
    <row r="923" spans="16:17" x14ac:dyDescent="0.4">
      <c r="P923" s="7"/>
      <c r="Q923" s="8"/>
    </row>
    <row r="924" spans="16:17" x14ac:dyDescent="0.4">
      <c r="P924" s="7"/>
      <c r="Q924" s="8"/>
    </row>
    <row r="925" spans="16:17" x14ac:dyDescent="0.4">
      <c r="P925" s="7"/>
      <c r="Q925" s="8"/>
    </row>
    <row r="926" spans="16:17" x14ac:dyDescent="0.4">
      <c r="P926" s="7"/>
      <c r="Q926" s="8"/>
    </row>
    <row r="927" spans="16:17" x14ac:dyDescent="0.4">
      <c r="P927" s="7"/>
      <c r="Q927" s="8"/>
    </row>
    <row r="928" spans="16:17" x14ac:dyDescent="0.4">
      <c r="P928" s="7"/>
      <c r="Q928" s="8"/>
    </row>
    <row r="929" spans="16:17" x14ac:dyDescent="0.4">
      <c r="P929" s="7"/>
      <c r="Q929" s="8"/>
    </row>
    <row r="930" spans="16:17" x14ac:dyDescent="0.4">
      <c r="P930" s="7"/>
      <c r="Q930" s="8"/>
    </row>
    <row r="931" spans="16:17" x14ac:dyDescent="0.4">
      <c r="P931" s="7"/>
      <c r="Q931" s="8"/>
    </row>
    <row r="932" spans="16:17" x14ac:dyDescent="0.4">
      <c r="P932" s="7"/>
      <c r="Q932" s="8"/>
    </row>
    <row r="933" spans="16:17" x14ac:dyDescent="0.4">
      <c r="P933" s="7"/>
      <c r="Q933" s="8"/>
    </row>
    <row r="934" spans="16:17" x14ac:dyDescent="0.4">
      <c r="P934" s="7"/>
      <c r="Q934" s="8"/>
    </row>
    <row r="935" spans="16:17" x14ac:dyDescent="0.4">
      <c r="P935" s="7"/>
      <c r="Q935" s="8"/>
    </row>
    <row r="936" spans="16:17" x14ac:dyDescent="0.4">
      <c r="P936" s="7"/>
      <c r="Q936" s="8"/>
    </row>
    <row r="937" spans="16:17" x14ac:dyDescent="0.4">
      <c r="P937" s="7"/>
      <c r="Q937" s="8"/>
    </row>
    <row r="938" spans="16:17" x14ac:dyDescent="0.4">
      <c r="P938" s="7"/>
      <c r="Q938" s="8"/>
    </row>
    <row r="939" spans="16:17" x14ac:dyDescent="0.4">
      <c r="P939" s="7"/>
      <c r="Q939" s="8"/>
    </row>
    <row r="940" spans="16:17" x14ac:dyDescent="0.4">
      <c r="P940" s="7"/>
      <c r="Q940" s="8"/>
    </row>
    <row r="941" spans="16:17" x14ac:dyDescent="0.4">
      <c r="P941" s="7"/>
      <c r="Q941" s="8"/>
    </row>
    <row r="942" spans="16:17" x14ac:dyDescent="0.4">
      <c r="P942" s="7"/>
      <c r="Q942" s="8"/>
    </row>
    <row r="943" spans="16:17" x14ac:dyDescent="0.4">
      <c r="P943" s="7"/>
      <c r="Q943" s="8"/>
    </row>
    <row r="944" spans="16:17" x14ac:dyDescent="0.4">
      <c r="P944" s="7"/>
      <c r="Q944" s="8"/>
    </row>
    <row r="945" spans="16:17" x14ac:dyDescent="0.4">
      <c r="P945" s="7"/>
      <c r="Q945" s="8"/>
    </row>
    <row r="946" spans="16:17" x14ac:dyDescent="0.4">
      <c r="P946" s="7"/>
      <c r="Q946" s="8"/>
    </row>
    <row r="947" spans="16:17" x14ac:dyDescent="0.4">
      <c r="P947" s="7"/>
      <c r="Q947" s="8"/>
    </row>
    <row r="948" spans="16:17" x14ac:dyDescent="0.4">
      <c r="P948" s="7"/>
      <c r="Q948" s="8"/>
    </row>
    <row r="949" spans="16:17" x14ac:dyDescent="0.4">
      <c r="P949" s="7"/>
      <c r="Q949" s="8"/>
    </row>
    <row r="950" spans="16:17" x14ac:dyDescent="0.4">
      <c r="P950" s="7"/>
      <c r="Q950" s="8"/>
    </row>
    <row r="951" spans="16:17" x14ac:dyDescent="0.4">
      <c r="P951" s="7"/>
      <c r="Q951" s="8"/>
    </row>
    <row r="952" spans="16:17" x14ac:dyDescent="0.4">
      <c r="P952" s="7"/>
      <c r="Q952" s="8"/>
    </row>
    <row r="953" spans="16:17" x14ac:dyDescent="0.4">
      <c r="P953" s="7"/>
      <c r="Q953" s="8"/>
    </row>
    <row r="954" spans="16:17" x14ac:dyDescent="0.4">
      <c r="P954" s="7"/>
      <c r="Q954" s="8"/>
    </row>
    <row r="955" spans="16:17" x14ac:dyDescent="0.4">
      <c r="P955" s="7"/>
      <c r="Q955" s="8"/>
    </row>
    <row r="956" spans="16:17" x14ac:dyDescent="0.4">
      <c r="P956" s="7"/>
      <c r="Q956" s="8"/>
    </row>
    <row r="957" spans="16:17" x14ac:dyDescent="0.4">
      <c r="P957" s="7"/>
      <c r="Q957" s="8"/>
    </row>
    <row r="958" spans="16:17" x14ac:dyDescent="0.4">
      <c r="P958" s="7"/>
      <c r="Q958" s="8"/>
    </row>
    <row r="959" spans="16:17" x14ac:dyDescent="0.4">
      <c r="P959" s="7"/>
      <c r="Q959" s="8"/>
    </row>
    <row r="960" spans="16:17" x14ac:dyDescent="0.4">
      <c r="P960" s="7"/>
      <c r="Q960" s="8"/>
    </row>
    <row r="961" spans="16:17" x14ac:dyDescent="0.4">
      <c r="P961" s="7"/>
      <c r="Q961" s="8"/>
    </row>
    <row r="962" spans="16:17" x14ac:dyDescent="0.4">
      <c r="P962" s="7"/>
      <c r="Q962" s="8"/>
    </row>
    <row r="963" spans="16:17" x14ac:dyDescent="0.4">
      <c r="P963" s="7"/>
      <c r="Q963" s="8"/>
    </row>
    <row r="964" spans="16:17" x14ac:dyDescent="0.4">
      <c r="P964" s="7"/>
      <c r="Q964" s="8"/>
    </row>
    <row r="965" spans="16:17" x14ac:dyDescent="0.4">
      <c r="P965" s="7"/>
      <c r="Q965" s="8"/>
    </row>
    <row r="966" spans="16:17" x14ac:dyDescent="0.4">
      <c r="P966" s="7"/>
      <c r="Q966" s="8"/>
    </row>
    <row r="967" spans="16:17" x14ac:dyDescent="0.4">
      <c r="P967" s="7"/>
      <c r="Q967" s="8"/>
    </row>
    <row r="968" spans="16:17" x14ac:dyDescent="0.4">
      <c r="P968" s="7"/>
      <c r="Q968" s="8"/>
    </row>
    <row r="969" spans="16:17" x14ac:dyDescent="0.4">
      <c r="P969" s="7"/>
      <c r="Q969" s="8"/>
    </row>
    <row r="970" spans="16:17" x14ac:dyDescent="0.4">
      <c r="P970" s="7"/>
      <c r="Q970" s="8"/>
    </row>
    <row r="971" spans="16:17" x14ac:dyDescent="0.4">
      <c r="P971" s="7"/>
      <c r="Q971" s="8"/>
    </row>
    <row r="972" spans="16:17" x14ac:dyDescent="0.4">
      <c r="P972" s="7"/>
      <c r="Q972" s="8"/>
    </row>
    <row r="973" spans="16:17" x14ac:dyDescent="0.4">
      <c r="P973" s="7"/>
      <c r="Q973" s="8"/>
    </row>
    <row r="974" spans="16:17" x14ac:dyDescent="0.4">
      <c r="P974" s="7"/>
      <c r="Q974" s="8"/>
    </row>
    <row r="975" spans="16:17" x14ac:dyDescent="0.4">
      <c r="P975" s="7"/>
      <c r="Q975" s="8"/>
    </row>
    <row r="976" spans="16:17" x14ac:dyDescent="0.4">
      <c r="P976" s="7"/>
      <c r="Q976" s="8"/>
    </row>
    <row r="977" spans="16:17" x14ac:dyDescent="0.4">
      <c r="P977" s="7"/>
      <c r="Q977" s="8"/>
    </row>
    <row r="978" spans="16:17" x14ac:dyDescent="0.4">
      <c r="P978" s="7"/>
      <c r="Q978" s="8"/>
    </row>
    <row r="979" spans="16:17" x14ac:dyDescent="0.4">
      <c r="P979" s="7"/>
      <c r="Q979" s="8"/>
    </row>
    <row r="980" spans="16:17" x14ac:dyDescent="0.4">
      <c r="P980" s="7"/>
      <c r="Q980" s="8"/>
    </row>
    <row r="981" spans="16:17" x14ac:dyDescent="0.4">
      <c r="P981" s="7"/>
      <c r="Q981" s="8"/>
    </row>
    <row r="982" spans="16:17" x14ac:dyDescent="0.4">
      <c r="P982" s="7"/>
      <c r="Q982" s="8"/>
    </row>
    <row r="983" spans="16:17" x14ac:dyDescent="0.4">
      <c r="P983" s="7"/>
      <c r="Q983" s="8"/>
    </row>
    <row r="984" spans="16:17" x14ac:dyDescent="0.4">
      <c r="P984" s="7"/>
      <c r="Q984" s="8"/>
    </row>
    <row r="985" spans="16:17" x14ac:dyDescent="0.4">
      <c r="P985" s="7"/>
      <c r="Q985" s="8"/>
    </row>
    <row r="986" spans="16:17" x14ac:dyDescent="0.4">
      <c r="P986" s="7"/>
      <c r="Q986" s="8"/>
    </row>
    <row r="987" spans="16:17" x14ac:dyDescent="0.4">
      <c r="P987" s="7"/>
      <c r="Q987" s="8"/>
    </row>
    <row r="988" spans="16:17" x14ac:dyDescent="0.4">
      <c r="P988" s="7"/>
      <c r="Q988" s="8"/>
    </row>
    <row r="989" spans="16:17" x14ac:dyDescent="0.4">
      <c r="P989" s="7"/>
      <c r="Q989" s="8"/>
    </row>
    <row r="990" spans="16:17" x14ac:dyDescent="0.4">
      <c r="P990" s="7"/>
      <c r="Q990" s="8"/>
    </row>
    <row r="991" spans="16:17" x14ac:dyDescent="0.4">
      <c r="P991" s="7"/>
      <c r="Q991" s="8"/>
    </row>
    <row r="992" spans="16:17" x14ac:dyDescent="0.4">
      <c r="P992" s="7"/>
      <c r="Q992" s="8"/>
    </row>
    <row r="993" spans="16:17" x14ac:dyDescent="0.4">
      <c r="P993" s="7"/>
      <c r="Q993" s="8"/>
    </row>
    <row r="994" spans="16:17" x14ac:dyDescent="0.4">
      <c r="P994" s="7"/>
      <c r="Q994" s="8"/>
    </row>
    <row r="995" spans="16:17" x14ac:dyDescent="0.4">
      <c r="P995" s="7"/>
      <c r="Q995" s="8"/>
    </row>
    <row r="996" spans="16:17" x14ac:dyDescent="0.4">
      <c r="P996" s="7"/>
      <c r="Q996" s="8"/>
    </row>
    <row r="997" spans="16:17" x14ac:dyDescent="0.4">
      <c r="P997" s="7"/>
      <c r="Q997" s="8"/>
    </row>
    <row r="998" spans="16:17" x14ac:dyDescent="0.4">
      <c r="P998" s="7"/>
      <c r="Q998" s="8"/>
    </row>
    <row r="999" spans="16:17" x14ac:dyDescent="0.4">
      <c r="P999" s="7"/>
      <c r="Q999" s="8"/>
    </row>
    <row r="1000" spans="16:17" x14ac:dyDescent="0.4">
      <c r="P1000" s="7"/>
      <c r="Q1000" s="8"/>
    </row>
    <row r="1001" spans="16:17" x14ac:dyDescent="0.4">
      <c r="P1001" s="7"/>
      <c r="Q1001" s="8"/>
    </row>
    <row r="1002" spans="16:17" x14ac:dyDescent="0.4">
      <c r="P1002" s="7"/>
      <c r="Q1002" s="8"/>
    </row>
    <row r="1003" spans="16:17" x14ac:dyDescent="0.4">
      <c r="P1003" s="7"/>
      <c r="Q1003" s="8"/>
    </row>
    <row r="1004" spans="16:17" x14ac:dyDescent="0.4">
      <c r="P1004" s="7"/>
      <c r="Q1004" s="8"/>
    </row>
    <row r="1005" spans="16:17" x14ac:dyDescent="0.4">
      <c r="P1005" s="7"/>
      <c r="Q1005" s="8"/>
    </row>
    <row r="1006" spans="16:17" x14ac:dyDescent="0.4">
      <c r="P1006" s="7"/>
      <c r="Q1006" s="8"/>
    </row>
    <row r="1007" spans="16:17" x14ac:dyDescent="0.4">
      <c r="P1007" s="7"/>
      <c r="Q1007" s="8"/>
    </row>
    <row r="1008" spans="16:17" x14ac:dyDescent="0.4">
      <c r="P1008" s="7"/>
      <c r="Q1008" s="8"/>
    </row>
    <row r="1009" spans="16:17" x14ac:dyDescent="0.4">
      <c r="P1009" s="7"/>
      <c r="Q1009" s="8"/>
    </row>
    <row r="1010" spans="16:17" x14ac:dyDescent="0.4">
      <c r="P1010" s="7"/>
      <c r="Q1010" s="8"/>
    </row>
    <row r="1011" spans="16:17" x14ac:dyDescent="0.4">
      <c r="P1011" s="7"/>
      <c r="Q1011" s="8"/>
    </row>
    <row r="1012" spans="16:17" x14ac:dyDescent="0.4">
      <c r="P1012" s="7"/>
      <c r="Q1012" s="8"/>
    </row>
    <row r="1013" spans="16:17" x14ac:dyDescent="0.4">
      <c r="P1013" s="7"/>
      <c r="Q1013" s="8"/>
    </row>
    <row r="1014" spans="16:17" x14ac:dyDescent="0.4">
      <c r="P1014" s="7"/>
      <c r="Q1014" s="8"/>
    </row>
    <row r="1015" spans="16:17" x14ac:dyDescent="0.4">
      <c r="P1015" s="7"/>
      <c r="Q1015" s="8"/>
    </row>
    <row r="1016" spans="16:17" x14ac:dyDescent="0.4">
      <c r="P1016" s="7"/>
      <c r="Q1016" s="8"/>
    </row>
    <row r="1017" spans="16:17" x14ac:dyDescent="0.4">
      <c r="P1017" s="7"/>
      <c r="Q1017" s="8"/>
    </row>
    <row r="1018" spans="16:17" x14ac:dyDescent="0.4">
      <c r="P1018" s="7"/>
      <c r="Q1018" s="8"/>
    </row>
    <row r="1019" spans="16:17" x14ac:dyDescent="0.4">
      <c r="P1019" s="7"/>
      <c r="Q1019" s="8"/>
    </row>
    <row r="1020" spans="16:17" x14ac:dyDescent="0.4">
      <c r="P1020" s="7"/>
      <c r="Q1020" s="8"/>
    </row>
    <row r="1021" spans="16:17" x14ac:dyDescent="0.4">
      <c r="P1021" s="7"/>
      <c r="Q1021" s="8"/>
    </row>
    <row r="1022" spans="16:17" x14ac:dyDescent="0.4">
      <c r="P1022" s="7"/>
      <c r="Q1022" s="8"/>
    </row>
    <row r="1023" spans="16:17" x14ac:dyDescent="0.4">
      <c r="P1023" s="7"/>
      <c r="Q1023" s="8"/>
    </row>
    <row r="1024" spans="16:17" x14ac:dyDescent="0.4">
      <c r="P1024" s="7"/>
      <c r="Q1024" s="8"/>
    </row>
    <row r="1025" spans="16:17" x14ac:dyDescent="0.4">
      <c r="P1025" s="7"/>
      <c r="Q1025" s="8"/>
    </row>
    <row r="1026" spans="16:17" x14ac:dyDescent="0.4">
      <c r="P1026" s="7"/>
      <c r="Q1026" s="8"/>
    </row>
    <row r="1027" spans="16:17" x14ac:dyDescent="0.4">
      <c r="P1027" s="7"/>
      <c r="Q1027" s="8"/>
    </row>
    <row r="1028" spans="16:17" x14ac:dyDescent="0.4">
      <c r="P1028" s="7"/>
      <c r="Q1028" s="8"/>
    </row>
    <row r="1029" spans="16:17" x14ac:dyDescent="0.4">
      <c r="P1029" s="7"/>
      <c r="Q1029" s="8"/>
    </row>
    <row r="1030" spans="16:17" x14ac:dyDescent="0.4">
      <c r="P1030" s="7"/>
      <c r="Q1030" s="8"/>
    </row>
    <row r="1031" spans="16:17" x14ac:dyDescent="0.4">
      <c r="P1031" s="7"/>
      <c r="Q1031" s="8"/>
    </row>
    <row r="1032" spans="16:17" x14ac:dyDescent="0.4">
      <c r="P1032" s="7"/>
      <c r="Q1032" s="8"/>
    </row>
    <row r="1033" spans="16:17" x14ac:dyDescent="0.4">
      <c r="P1033" s="7"/>
      <c r="Q1033" s="8"/>
    </row>
    <row r="1034" spans="16:17" x14ac:dyDescent="0.4">
      <c r="P1034" s="7"/>
      <c r="Q1034" s="8"/>
    </row>
    <row r="1035" spans="16:17" x14ac:dyDescent="0.4">
      <c r="P1035" s="7"/>
      <c r="Q1035" s="8"/>
    </row>
    <row r="1036" spans="16:17" x14ac:dyDescent="0.4">
      <c r="P1036" s="7"/>
      <c r="Q1036" s="8"/>
    </row>
    <row r="1037" spans="16:17" x14ac:dyDescent="0.4">
      <c r="P1037" s="7"/>
      <c r="Q1037" s="8"/>
    </row>
    <row r="1038" spans="16:17" x14ac:dyDescent="0.4">
      <c r="P1038" s="7"/>
      <c r="Q1038" s="8"/>
    </row>
    <row r="1039" spans="16:17" x14ac:dyDescent="0.4">
      <c r="P1039" s="7"/>
      <c r="Q1039" s="8"/>
    </row>
    <row r="1040" spans="16:17" x14ac:dyDescent="0.4">
      <c r="P1040" s="7"/>
      <c r="Q1040" s="8"/>
    </row>
    <row r="1041" spans="16:17" x14ac:dyDescent="0.4">
      <c r="P1041" s="7"/>
      <c r="Q1041" s="8"/>
    </row>
    <row r="1042" spans="16:17" x14ac:dyDescent="0.4">
      <c r="P1042" s="7"/>
      <c r="Q1042" s="8"/>
    </row>
    <row r="1043" spans="16:17" x14ac:dyDescent="0.4">
      <c r="P1043" s="7"/>
      <c r="Q1043" s="8"/>
    </row>
    <row r="1044" spans="16:17" x14ac:dyDescent="0.4">
      <c r="P1044" s="7"/>
      <c r="Q1044" s="8"/>
    </row>
    <row r="1045" spans="16:17" x14ac:dyDescent="0.4">
      <c r="P1045" s="7"/>
      <c r="Q1045" s="8"/>
    </row>
    <row r="1046" spans="16:17" x14ac:dyDescent="0.4">
      <c r="P1046" s="7"/>
      <c r="Q1046" s="8"/>
    </row>
    <row r="1047" spans="16:17" x14ac:dyDescent="0.4">
      <c r="P1047" s="7"/>
      <c r="Q1047" s="8"/>
    </row>
    <row r="1048" spans="16:17" x14ac:dyDescent="0.4">
      <c r="P1048" s="7"/>
      <c r="Q1048" s="8"/>
    </row>
    <row r="1049" spans="16:17" x14ac:dyDescent="0.4">
      <c r="P1049" s="7"/>
      <c r="Q1049" s="8"/>
    </row>
    <row r="1050" spans="16:17" x14ac:dyDescent="0.4">
      <c r="P1050" s="7"/>
      <c r="Q1050" s="8"/>
    </row>
    <row r="1051" spans="16:17" x14ac:dyDescent="0.4">
      <c r="P1051" s="7"/>
      <c r="Q1051" s="8"/>
    </row>
    <row r="1052" spans="16:17" x14ac:dyDescent="0.4">
      <c r="P1052" s="7"/>
      <c r="Q1052" s="8"/>
    </row>
    <row r="1053" spans="16:17" x14ac:dyDescent="0.4">
      <c r="P1053" s="7"/>
      <c r="Q1053" s="8"/>
    </row>
    <row r="1054" spans="16:17" x14ac:dyDescent="0.4">
      <c r="P1054" s="7"/>
      <c r="Q1054" s="8"/>
    </row>
    <row r="1055" spans="16:17" x14ac:dyDescent="0.4">
      <c r="P1055" s="7"/>
      <c r="Q1055" s="8"/>
    </row>
    <row r="1056" spans="16:17" x14ac:dyDescent="0.4">
      <c r="P1056" s="7"/>
      <c r="Q1056" s="8"/>
    </row>
    <row r="1057" spans="16:17" x14ac:dyDescent="0.4">
      <c r="P1057" s="7"/>
      <c r="Q1057" s="8"/>
    </row>
    <row r="1058" spans="16:17" x14ac:dyDescent="0.4">
      <c r="P1058" s="7"/>
      <c r="Q1058" s="8"/>
    </row>
    <row r="1059" spans="16:17" x14ac:dyDescent="0.4">
      <c r="P1059" s="7"/>
      <c r="Q1059" s="8"/>
    </row>
    <row r="1060" spans="16:17" x14ac:dyDescent="0.4">
      <c r="P1060" s="7"/>
      <c r="Q1060" s="8"/>
    </row>
    <row r="1061" spans="16:17" x14ac:dyDescent="0.4">
      <c r="P1061" s="7"/>
      <c r="Q1061" s="8"/>
    </row>
    <row r="1062" spans="16:17" x14ac:dyDescent="0.4">
      <c r="P1062" s="7"/>
      <c r="Q1062" s="8"/>
    </row>
    <row r="1063" spans="16:17" x14ac:dyDescent="0.4">
      <c r="P1063" s="7"/>
      <c r="Q1063" s="8"/>
    </row>
    <row r="1064" spans="16:17" x14ac:dyDescent="0.4">
      <c r="P1064" s="7"/>
      <c r="Q1064" s="8"/>
    </row>
    <row r="1065" spans="16:17" x14ac:dyDescent="0.4">
      <c r="P1065" s="7"/>
      <c r="Q1065" s="8"/>
    </row>
    <row r="1066" spans="16:17" x14ac:dyDescent="0.4">
      <c r="P1066" s="7"/>
      <c r="Q1066" s="8"/>
    </row>
    <row r="1067" spans="16:17" x14ac:dyDescent="0.4">
      <c r="P1067" s="7"/>
      <c r="Q1067" s="8"/>
    </row>
    <row r="1068" spans="16:17" x14ac:dyDescent="0.4">
      <c r="P1068" s="7"/>
      <c r="Q1068" s="8"/>
    </row>
    <row r="1069" spans="16:17" x14ac:dyDescent="0.4">
      <c r="P1069" s="7"/>
      <c r="Q1069" s="8"/>
    </row>
    <row r="1070" spans="16:17" x14ac:dyDescent="0.4">
      <c r="P1070" s="7"/>
      <c r="Q1070" s="8"/>
    </row>
    <row r="1071" spans="16:17" x14ac:dyDescent="0.4">
      <c r="P1071" s="7"/>
      <c r="Q1071" s="8"/>
    </row>
    <row r="1072" spans="16:17" x14ac:dyDescent="0.4">
      <c r="P1072" s="7"/>
      <c r="Q1072" s="8"/>
    </row>
    <row r="1073" spans="16:17" x14ac:dyDescent="0.4">
      <c r="P1073" s="7"/>
      <c r="Q1073" s="8"/>
    </row>
    <row r="1074" spans="16:17" x14ac:dyDescent="0.4">
      <c r="P1074" s="7"/>
      <c r="Q1074" s="8"/>
    </row>
    <row r="1075" spans="16:17" x14ac:dyDescent="0.4">
      <c r="P1075" s="7"/>
      <c r="Q1075" s="8"/>
    </row>
    <row r="1076" spans="16:17" x14ac:dyDescent="0.4">
      <c r="P1076" s="7"/>
      <c r="Q1076" s="8"/>
    </row>
    <row r="1077" spans="16:17" x14ac:dyDescent="0.4">
      <c r="P1077" s="7"/>
      <c r="Q1077" s="8"/>
    </row>
    <row r="1078" spans="16:17" x14ac:dyDescent="0.4">
      <c r="P1078" s="7"/>
      <c r="Q1078" s="8"/>
    </row>
    <row r="1079" spans="16:17" x14ac:dyDescent="0.4">
      <c r="P1079" s="7"/>
      <c r="Q1079" s="8"/>
    </row>
    <row r="1080" spans="16:17" x14ac:dyDescent="0.4">
      <c r="P1080" s="7"/>
      <c r="Q1080" s="8"/>
    </row>
    <row r="1081" spans="16:17" x14ac:dyDescent="0.4">
      <c r="P1081" s="7"/>
      <c r="Q1081" s="8"/>
    </row>
    <row r="1082" spans="16:17" x14ac:dyDescent="0.4">
      <c r="P1082" s="7"/>
      <c r="Q1082" s="8"/>
    </row>
    <row r="1083" spans="16:17" x14ac:dyDescent="0.4">
      <c r="P1083" s="7"/>
      <c r="Q1083" s="8"/>
    </row>
    <row r="1084" spans="16:17" x14ac:dyDescent="0.4">
      <c r="P1084" s="7"/>
      <c r="Q1084" s="8"/>
    </row>
    <row r="1085" spans="16:17" x14ac:dyDescent="0.4">
      <c r="P1085" s="7"/>
      <c r="Q1085" s="8"/>
    </row>
    <row r="1086" spans="16:17" x14ac:dyDescent="0.4">
      <c r="P1086" s="7"/>
      <c r="Q1086" s="8"/>
    </row>
    <row r="1087" spans="16:17" x14ac:dyDescent="0.4">
      <c r="P1087" s="7"/>
      <c r="Q1087" s="8"/>
    </row>
    <row r="1088" spans="16:17" x14ac:dyDescent="0.4">
      <c r="P1088" s="7"/>
      <c r="Q1088" s="8"/>
    </row>
    <row r="1089" spans="16:17" x14ac:dyDescent="0.4">
      <c r="P1089" s="7"/>
      <c r="Q1089" s="8"/>
    </row>
    <row r="1090" spans="16:17" x14ac:dyDescent="0.4">
      <c r="P1090" s="7"/>
      <c r="Q1090" s="8"/>
    </row>
    <row r="1091" spans="16:17" x14ac:dyDescent="0.4">
      <c r="P1091" s="7"/>
      <c r="Q1091" s="8"/>
    </row>
    <row r="1092" spans="16:17" x14ac:dyDescent="0.4">
      <c r="P1092" s="7"/>
      <c r="Q1092" s="8"/>
    </row>
    <row r="1093" spans="16:17" x14ac:dyDescent="0.4">
      <c r="P1093" s="7"/>
      <c r="Q1093" s="8"/>
    </row>
    <row r="1094" spans="16:17" x14ac:dyDescent="0.4">
      <c r="P1094" s="7"/>
      <c r="Q1094" s="8"/>
    </row>
    <row r="1095" spans="16:17" x14ac:dyDescent="0.4">
      <c r="P1095" s="7"/>
      <c r="Q1095" s="8"/>
    </row>
    <row r="1096" spans="16:17" x14ac:dyDescent="0.4">
      <c r="P1096" s="7"/>
      <c r="Q1096" s="8"/>
    </row>
    <row r="1097" spans="16:17" x14ac:dyDescent="0.4">
      <c r="P1097" s="7"/>
      <c r="Q1097" s="8"/>
    </row>
    <row r="1098" spans="16:17" x14ac:dyDescent="0.4">
      <c r="P1098" s="7"/>
      <c r="Q1098" s="8"/>
    </row>
    <row r="1099" spans="16:17" x14ac:dyDescent="0.4">
      <c r="P1099" s="7"/>
      <c r="Q1099" s="8"/>
    </row>
    <row r="1100" spans="16:17" x14ac:dyDescent="0.4">
      <c r="P1100" s="7"/>
      <c r="Q1100" s="8"/>
    </row>
    <row r="1101" spans="16:17" x14ac:dyDescent="0.4">
      <c r="P1101" s="7"/>
      <c r="Q1101" s="8"/>
    </row>
    <row r="1102" spans="16:17" x14ac:dyDescent="0.4">
      <c r="P1102" s="7"/>
      <c r="Q1102" s="8"/>
    </row>
    <row r="1103" spans="16:17" x14ac:dyDescent="0.4">
      <c r="P1103" s="7"/>
      <c r="Q1103" s="8"/>
    </row>
    <row r="1104" spans="16:17" x14ac:dyDescent="0.4">
      <c r="P1104" s="7"/>
      <c r="Q1104" s="8"/>
    </row>
    <row r="1105" spans="16:17" x14ac:dyDescent="0.4">
      <c r="P1105" s="7"/>
      <c r="Q1105" s="8"/>
    </row>
    <row r="1106" spans="16:17" x14ac:dyDescent="0.4">
      <c r="P1106" s="7"/>
      <c r="Q1106" s="8"/>
    </row>
    <row r="1107" spans="16:17" x14ac:dyDescent="0.4">
      <c r="P1107" s="7"/>
      <c r="Q1107" s="8"/>
    </row>
    <row r="1108" spans="16:17" x14ac:dyDescent="0.4">
      <c r="P1108" s="7"/>
      <c r="Q1108" s="8"/>
    </row>
    <row r="1109" spans="16:17" x14ac:dyDescent="0.4">
      <c r="P1109" s="7"/>
      <c r="Q1109" s="8"/>
    </row>
    <row r="1110" spans="16:17" x14ac:dyDescent="0.4">
      <c r="P1110" s="7"/>
      <c r="Q1110" s="8"/>
    </row>
    <row r="1111" spans="16:17" x14ac:dyDescent="0.4">
      <c r="P1111" s="7"/>
      <c r="Q1111" s="8"/>
    </row>
    <row r="1112" spans="16:17" x14ac:dyDescent="0.4">
      <c r="P1112" s="7"/>
      <c r="Q1112" s="8"/>
    </row>
    <row r="1113" spans="16:17" x14ac:dyDescent="0.4">
      <c r="P1113" s="7"/>
      <c r="Q1113" s="8"/>
    </row>
    <row r="1114" spans="16:17" x14ac:dyDescent="0.4">
      <c r="P1114" s="7"/>
      <c r="Q1114" s="8"/>
    </row>
    <row r="1115" spans="16:17" x14ac:dyDescent="0.4">
      <c r="P1115" s="7"/>
      <c r="Q1115" s="8"/>
    </row>
    <row r="1116" spans="16:17" x14ac:dyDescent="0.4">
      <c r="P1116" s="7"/>
      <c r="Q1116" s="8"/>
    </row>
    <row r="1117" spans="16:17" x14ac:dyDescent="0.4">
      <c r="P1117" s="7"/>
      <c r="Q1117" s="8"/>
    </row>
    <row r="1118" spans="16:17" x14ac:dyDescent="0.4">
      <c r="P1118" s="7"/>
      <c r="Q1118" s="8"/>
    </row>
    <row r="1119" spans="16:17" x14ac:dyDescent="0.4">
      <c r="P1119" s="7"/>
      <c r="Q1119" s="8"/>
    </row>
    <row r="1120" spans="16:17" x14ac:dyDescent="0.4">
      <c r="P1120" s="7"/>
      <c r="Q1120" s="8"/>
    </row>
    <row r="1121" spans="16:17" x14ac:dyDescent="0.4">
      <c r="P1121" s="7"/>
      <c r="Q1121" s="8"/>
    </row>
    <row r="1122" spans="16:17" x14ac:dyDescent="0.4">
      <c r="P1122" s="7"/>
      <c r="Q1122" s="8"/>
    </row>
    <row r="1123" spans="16:17" x14ac:dyDescent="0.4">
      <c r="P1123" s="7"/>
      <c r="Q1123" s="8"/>
    </row>
    <row r="1124" spans="16:17" x14ac:dyDescent="0.4">
      <c r="P1124" s="7"/>
      <c r="Q1124" s="8"/>
    </row>
    <row r="1125" spans="16:17" x14ac:dyDescent="0.4">
      <c r="P1125" s="7"/>
      <c r="Q1125" s="8"/>
    </row>
    <row r="1126" spans="16:17" x14ac:dyDescent="0.4">
      <c r="P1126" s="7"/>
      <c r="Q1126" s="8"/>
    </row>
    <row r="1127" spans="16:17" x14ac:dyDescent="0.4">
      <c r="P1127" s="7"/>
      <c r="Q1127" s="8"/>
    </row>
    <row r="1128" spans="16:17" x14ac:dyDescent="0.4">
      <c r="P1128" s="7"/>
      <c r="Q1128" s="8"/>
    </row>
    <row r="1129" spans="16:17" x14ac:dyDescent="0.4">
      <c r="P1129" s="7"/>
      <c r="Q1129" s="8"/>
    </row>
    <row r="1130" spans="16:17" x14ac:dyDescent="0.4">
      <c r="P1130" s="7"/>
      <c r="Q1130" s="8"/>
    </row>
    <row r="1131" spans="16:17" x14ac:dyDescent="0.4">
      <c r="P1131" s="7"/>
      <c r="Q1131" s="8"/>
    </row>
    <row r="1132" spans="16:17" x14ac:dyDescent="0.4">
      <c r="P1132" s="7"/>
      <c r="Q1132" s="8"/>
    </row>
    <row r="1133" spans="16:17" x14ac:dyDescent="0.4">
      <c r="P1133" s="7"/>
      <c r="Q1133" s="8"/>
    </row>
    <row r="1134" spans="16:17" x14ac:dyDescent="0.4">
      <c r="P1134" s="7"/>
      <c r="Q1134" s="8"/>
    </row>
    <row r="1135" spans="16:17" x14ac:dyDescent="0.4">
      <c r="P1135" s="7"/>
      <c r="Q1135" s="8"/>
    </row>
    <row r="1136" spans="16:17" x14ac:dyDescent="0.4">
      <c r="P1136" s="7"/>
      <c r="Q1136" s="8"/>
    </row>
    <row r="1137" spans="16:17" x14ac:dyDescent="0.4">
      <c r="P1137" s="7"/>
      <c r="Q1137" s="8"/>
    </row>
    <row r="1138" spans="16:17" x14ac:dyDescent="0.4">
      <c r="P1138" s="7"/>
      <c r="Q1138" s="8"/>
    </row>
    <row r="1139" spans="16:17" x14ac:dyDescent="0.4">
      <c r="P1139" s="7"/>
      <c r="Q1139" s="8"/>
    </row>
    <row r="1140" spans="16:17" x14ac:dyDescent="0.4">
      <c r="P1140" s="7"/>
      <c r="Q1140" s="8"/>
    </row>
    <row r="1141" spans="16:17" x14ac:dyDescent="0.4">
      <c r="P1141" s="7"/>
      <c r="Q1141" s="8"/>
    </row>
    <row r="1142" spans="16:17" x14ac:dyDescent="0.4">
      <c r="P1142" s="7"/>
      <c r="Q1142" s="8"/>
    </row>
    <row r="1143" spans="16:17" x14ac:dyDescent="0.4">
      <c r="P1143" s="7"/>
      <c r="Q1143" s="8"/>
    </row>
    <row r="1144" spans="16:17" x14ac:dyDescent="0.4">
      <c r="P1144" s="7"/>
      <c r="Q1144" s="8"/>
    </row>
    <row r="1145" spans="16:17" x14ac:dyDescent="0.4">
      <c r="P1145" s="7"/>
      <c r="Q1145" s="8"/>
    </row>
    <row r="1146" spans="16:17" x14ac:dyDescent="0.4">
      <c r="P1146" s="7"/>
      <c r="Q1146" s="8"/>
    </row>
    <row r="1147" spans="16:17" x14ac:dyDescent="0.4">
      <c r="P1147" s="7"/>
      <c r="Q1147" s="8"/>
    </row>
    <row r="1148" spans="16:17" x14ac:dyDescent="0.4">
      <c r="P1148" s="7"/>
      <c r="Q1148" s="8"/>
    </row>
    <row r="1149" spans="16:17" x14ac:dyDescent="0.4">
      <c r="P1149" s="7"/>
      <c r="Q1149" s="8"/>
    </row>
    <row r="1150" spans="16:17" x14ac:dyDescent="0.4">
      <c r="P1150" s="7"/>
      <c r="Q1150" s="8"/>
    </row>
    <row r="1151" spans="16:17" x14ac:dyDescent="0.4">
      <c r="P1151" s="7"/>
      <c r="Q1151" s="8"/>
    </row>
    <row r="1152" spans="16:17" x14ac:dyDescent="0.4">
      <c r="P1152" s="7"/>
      <c r="Q1152" s="8"/>
    </row>
    <row r="1153" spans="16:17" x14ac:dyDescent="0.4">
      <c r="P1153" s="7"/>
      <c r="Q1153" s="8"/>
    </row>
    <row r="1154" spans="16:17" x14ac:dyDescent="0.4">
      <c r="P1154" s="7"/>
      <c r="Q1154" s="8"/>
    </row>
    <row r="1155" spans="16:17" x14ac:dyDescent="0.4">
      <c r="P1155" s="7"/>
      <c r="Q1155" s="8"/>
    </row>
    <row r="1156" spans="16:17" x14ac:dyDescent="0.4">
      <c r="P1156" s="7"/>
      <c r="Q1156" s="8"/>
    </row>
    <row r="1157" spans="16:17" x14ac:dyDescent="0.4">
      <c r="P1157" s="7"/>
      <c r="Q1157" s="8"/>
    </row>
    <row r="1158" spans="16:17" x14ac:dyDescent="0.4">
      <c r="P1158" s="7"/>
      <c r="Q1158" s="8"/>
    </row>
    <row r="1159" spans="16:17" x14ac:dyDescent="0.4">
      <c r="P1159" s="7"/>
      <c r="Q1159" s="8"/>
    </row>
    <row r="1160" spans="16:17" x14ac:dyDescent="0.4">
      <c r="P1160" s="7"/>
      <c r="Q1160" s="8"/>
    </row>
    <row r="1161" spans="16:17" x14ac:dyDescent="0.4">
      <c r="P1161" s="7"/>
      <c r="Q1161" s="8"/>
    </row>
    <row r="1162" spans="16:17" x14ac:dyDescent="0.4">
      <c r="P1162" s="7"/>
      <c r="Q1162" s="8"/>
    </row>
    <row r="1163" spans="16:17" x14ac:dyDescent="0.4">
      <c r="P1163" s="7"/>
      <c r="Q1163" s="8"/>
    </row>
    <row r="1164" spans="16:17" x14ac:dyDescent="0.4">
      <c r="P1164" s="7"/>
      <c r="Q1164" s="8"/>
    </row>
    <row r="1165" spans="16:17" x14ac:dyDescent="0.4">
      <c r="P1165" s="7"/>
      <c r="Q1165" s="8"/>
    </row>
    <row r="1166" spans="16:17" x14ac:dyDescent="0.4">
      <c r="P1166" s="7"/>
      <c r="Q1166" s="8"/>
    </row>
    <row r="1167" spans="16:17" x14ac:dyDescent="0.4">
      <c r="P1167" s="7"/>
      <c r="Q1167" s="8"/>
    </row>
    <row r="1168" spans="16:17" x14ac:dyDescent="0.4">
      <c r="P1168" s="7"/>
      <c r="Q1168" s="8"/>
    </row>
    <row r="1169" spans="16:17" x14ac:dyDescent="0.4">
      <c r="P1169" s="7"/>
      <c r="Q1169" s="8"/>
    </row>
    <row r="1170" spans="16:17" x14ac:dyDescent="0.4">
      <c r="P1170" s="7"/>
      <c r="Q1170" s="8"/>
    </row>
    <row r="1171" spans="16:17" x14ac:dyDescent="0.4">
      <c r="P1171" s="7"/>
      <c r="Q1171" s="8"/>
    </row>
    <row r="1172" spans="16:17" x14ac:dyDescent="0.4">
      <c r="P1172" s="7"/>
      <c r="Q1172" s="8"/>
    </row>
    <row r="1173" spans="16:17" x14ac:dyDescent="0.4">
      <c r="P1173" s="7"/>
      <c r="Q1173" s="8"/>
    </row>
    <row r="1174" spans="16:17" x14ac:dyDescent="0.4">
      <c r="P1174" s="7"/>
      <c r="Q1174" s="8"/>
    </row>
    <row r="1175" spans="16:17" x14ac:dyDescent="0.4">
      <c r="P1175" s="7"/>
      <c r="Q1175" s="8"/>
    </row>
    <row r="1176" spans="16:17" x14ac:dyDescent="0.4">
      <c r="P1176" s="7"/>
      <c r="Q1176" s="8"/>
    </row>
    <row r="1177" spans="16:17" x14ac:dyDescent="0.4">
      <c r="P1177" s="7"/>
      <c r="Q1177" s="8"/>
    </row>
    <row r="1178" spans="16:17" x14ac:dyDescent="0.4">
      <c r="P1178" s="7"/>
      <c r="Q1178" s="8"/>
    </row>
    <row r="1179" spans="16:17" x14ac:dyDescent="0.4">
      <c r="P1179" s="7"/>
      <c r="Q1179" s="8"/>
    </row>
    <row r="1180" spans="16:17" x14ac:dyDescent="0.4">
      <c r="P1180" s="7"/>
      <c r="Q1180" s="8"/>
    </row>
    <row r="1181" spans="16:17" x14ac:dyDescent="0.4">
      <c r="P1181" s="7"/>
      <c r="Q1181" s="8"/>
    </row>
    <row r="1182" spans="16:17" x14ac:dyDescent="0.4">
      <c r="P1182" s="7"/>
      <c r="Q1182" s="8"/>
    </row>
    <row r="1183" spans="16:17" x14ac:dyDescent="0.4">
      <c r="P1183" s="7"/>
      <c r="Q1183" s="8"/>
    </row>
    <row r="1184" spans="16:17" x14ac:dyDescent="0.4">
      <c r="P1184" s="7"/>
      <c r="Q1184" s="8"/>
    </row>
    <row r="1185" spans="16:17" x14ac:dyDescent="0.4">
      <c r="P1185" s="7"/>
      <c r="Q1185" s="8"/>
    </row>
    <row r="1186" spans="16:17" x14ac:dyDescent="0.4">
      <c r="P1186" s="7"/>
      <c r="Q1186" s="8"/>
    </row>
    <row r="1187" spans="16:17" x14ac:dyDescent="0.4">
      <c r="P1187" s="7"/>
      <c r="Q1187" s="8"/>
    </row>
    <row r="1188" spans="16:17" x14ac:dyDescent="0.4">
      <c r="P1188" s="7"/>
      <c r="Q1188" s="8"/>
    </row>
    <row r="1189" spans="16:17" x14ac:dyDescent="0.4">
      <c r="P1189" s="7"/>
      <c r="Q1189" s="8"/>
    </row>
    <row r="1190" spans="16:17" x14ac:dyDescent="0.4">
      <c r="P1190" s="7"/>
      <c r="Q1190" s="8"/>
    </row>
    <row r="1191" spans="16:17" x14ac:dyDescent="0.4">
      <c r="P1191" s="7"/>
      <c r="Q1191" s="8"/>
    </row>
    <row r="1192" spans="16:17" x14ac:dyDescent="0.4">
      <c r="P1192" s="7"/>
      <c r="Q1192" s="8"/>
    </row>
    <row r="1193" spans="16:17" x14ac:dyDescent="0.4">
      <c r="P1193" s="7"/>
      <c r="Q1193" s="8"/>
    </row>
    <row r="1194" spans="16:17" x14ac:dyDescent="0.4">
      <c r="P1194" s="7"/>
      <c r="Q1194" s="8"/>
    </row>
    <row r="1195" spans="16:17" x14ac:dyDescent="0.4">
      <c r="P1195" s="7"/>
      <c r="Q1195" s="8"/>
    </row>
    <row r="1196" spans="16:17" x14ac:dyDescent="0.4">
      <c r="P1196" s="7"/>
      <c r="Q1196" s="8"/>
    </row>
    <row r="1197" spans="16:17" x14ac:dyDescent="0.4">
      <c r="P1197" s="7"/>
      <c r="Q1197" s="8"/>
    </row>
    <row r="1198" spans="16:17" x14ac:dyDescent="0.4">
      <c r="P1198" s="7"/>
      <c r="Q1198" s="8"/>
    </row>
    <row r="1199" spans="16:17" x14ac:dyDescent="0.4">
      <c r="P1199" s="7"/>
      <c r="Q1199" s="8"/>
    </row>
    <row r="1200" spans="16:17" x14ac:dyDescent="0.4">
      <c r="P1200" s="7"/>
      <c r="Q1200" s="8"/>
    </row>
    <row r="1201" spans="16:17" x14ac:dyDescent="0.4">
      <c r="P1201" s="7"/>
      <c r="Q1201" s="8"/>
    </row>
    <row r="1202" spans="16:17" x14ac:dyDescent="0.4">
      <c r="P1202" s="7"/>
      <c r="Q1202" s="8"/>
    </row>
    <row r="1203" spans="16:17" x14ac:dyDescent="0.4">
      <c r="P1203" s="7"/>
      <c r="Q1203" s="8"/>
    </row>
    <row r="1204" spans="16:17" x14ac:dyDescent="0.4">
      <c r="P1204" s="7"/>
      <c r="Q1204" s="8"/>
    </row>
    <row r="1205" spans="16:17" x14ac:dyDescent="0.4">
      <c r="P1205" s="7"/>
      <c r="Q1205" s="8"/>
    </row>
    <row r="1206" spans="16:17" x14ac:dyDescent="0.4">
      <c r="P1206" s="7"/>
      <c r="Q1206" s="8"/>
    </row>
    <row r="1207" spans="16:17" x14ac:dyDescent="0.4">
      <c r="P1207" s="7"/>
      <c r="Q1207" s="8"/>
    </row>
    <row r="1208" spans="16:17" x14ac:dyDescent="0.4">
      <c r="P1208" s="7"/>
      <c r="Q1208" s="8"/>
    </row>
    <row r="1209" spans="16:17" x14ac:dyDescent="0.4">
      <c r="P1209" s="7"/>
      <c r="Q1209" s="8"/>
    </row>
    <row r="1210" spans="16:17" x14ac:dyDescent="0.4">
      <c r="P1210" s="7"/>
      <c r="Q1210" s="8"/>
    </row>
    <row r="1211" spans="16:17" x14ac:dyDescent="0.4">
      <c r="P1211" s="7"/>
      <c r="Q1211" s="8"/>
    </row>
    <row r="1212" spans="16:17" x14ac:dyDescent="0.4">
      <c r="P1212" s="7"/>
      <c r="Q1212" s="8"/>
    </row>
    <row r="1213" spans="16:17" x14ac:dyDescent="0.4">
      <c r="P1213" s="7"/>
      <c r="Q1213" s="8"/>
    </row>
    <row r="1214" spans="16:17" x14ac:dyDescent="0.4">
      <c r="P1214" s="7"/>
      <c r="Q1214" s="8"/>
    </row>
    <row r="1215" spans="16:17" x14ac:dyDescent="0.4">
      <c r="P1215" s="7"/>
      <c r="Q1215" s="8"/>
    </row>
    <row r="1216" spans="16:17" x14ac:dyDescent="0.4">
      <c r="P1216" s="7"/>
      <c r="Q1216" s="8"/>
    </row>
    <row r="1217" spans="16:17" x14ac:dyDescent="0.4">
      <c r="P1217" s="7"/>
      <c r="Q1217" s="8"/>
    </row>
    <row r="1218" spans="16:17" x14ac:dyDescent="0.4">
      <c r="P1218" s="7"/>
      <c r="Q1218" s="8"/>
    </row>
    <row r="1219" spans="16:17" x14ac:dyDescent="0.4">
      <c r="P1219" s="7"/>
      <c r="Q1219" s="8"/>
    </row>
    <row r="1220" spans="16:17" x14ac:dyDescent="0.4">
      <c r="P1220" s="7"/>
      <c r="Q1220" s="8"/>
    </row>
    <row r="1221" spans="16:17" x14ac:dyDescent="0.4">
      <c r="P1221" s="7"/>
      <c r="Q1221" s="8"/>
    </row>
    <row r="1222" spans="16:17" x14ac:dyDescent="0.4">
      <c r="P1222" s="7"/>
      <c r="Q1222" s="8"/>
    </row>
    <row r="1223" spans="16:17" x14ac:dyDescent="0.4">
      <c r="P1223" s="7"/>
      <c r="Q1223" s="8"/>
    </row>
    <row r="1224" spans="16:17" x14ac:dyDescent="0.4">
      <c r="P1224" s="7"/>
      <c r="Q1224" s="8"/>
    </row>
    <row r="1225" spans="16:17" x14ac:dyDescent="0.4">
      <c r="P1225" s="7"/>
      <c r="Q1225" s="8"/>
    </row>
    <row r="1226" spans="16:17" x14ac:dyDescent="0.4">
      <c r="P1226" s="7"/>
      <c r="Q1226" s="8"/>
    </row>
    <row r="1227" spans="16:17" x14ac:dyDescent="0.4">
      <c r="P1227" s="7"/>
      <c r="Q1227" s="8"/>
    </row>
    <row r="1228" spans="16:17" x14ac:dyDescent="0.4">
      <c r="P1228" s="7"/>
      <c r="Q1228" s="8"/>
    </row>
    <row r="1229" spans="16:17" x14ac:dyDescent="0.4">
      <c r="P1229" s="7"/>
      <c r="Q1229" s="8"/>
    </row>
    <row r="1230" spans="16:17" x14ac:dyDescent="0.4">
      <c r="P1230" s="7"/>
      <c r="Q1230" s="8"/>
    </row>
    <row r="1231" spans="16:17" x14ac:dyDescent="0.4">
      <c r="P1231" s="7"/>
      <c r="Q1231" s="8"/>
    </row>
    <row r="1232" spans="16:17" x14ac:dyDescent="0.4">
      <c r="P1232" s="7"/>
      <c r="Q1232" s="8"/>
    </row>
    <row r="1233" spans="16:17" x14ac:dyDescent="0.4">
      <c r="P1233" s="7"/>
      <c r="Q1233" s="8"/>
    </row>
    <row r="1234" spans="16:17" x14ac:dyDescent="0.4">
      <c r="P1234" s="7"/>
      <c r="Q1234" s="8"/>
    </row>
    <row r="1235" spans="16:17" x14ac:dyDescent="0.4">
      <c r="P1235" s="7"/>
      <c r="Q1235" s="8"/>
    </row>
    <row r="1236" spans="16:17" x14ac:dyDescent="0.4">
      <c r="P1236" s="7"/>
      <c r="Q1236" s="8"/>
    </row>
    <row r="1237" spans="16:17" x14ac:dyDescent="0.4">
      <c r="P1237" s="7"/>
      <c r="Q1237" s="8"/>
    </row>
    <row r="1238" spans="16:17" x14ac:dyDescent="0.4">
      <c r="P1238" s="7"/>
      <c r="Q1238" s="8"/>
    </row>
    <row r="1239" spans="16:17" x14ac:dyDescent="0.4">
      <c r="P1239" s="7"/>
      <c r="Q1239" s="8"/>
    </row>
    <row r="1240" spans="16:17" x14ac:dyDescent="0.4">
      <c r="P1240" s="7"/>
      <c r="Q1240" s="8"/>
    </row>
    <row r="1241" spans="16:17" x14ac:dyDescent="0.4">
      <c r="P1241" s="7"/>
      <c r="Q1241" s="8"/>
    </row>
    <row r="1242" spans="16:17" x14ac:dyDescent="0.4">
      <c r="P1242" s="7"/>
      <c r="Q1242" s="8"/>
    </row>
    <row r="1243" spans="16:17" x14ac:dyDescent="0.4">
      <c r="P1243" s="7"/>
      <c r="Q1243" s="8"/>
    </row>
    <row r="1244" spans="16:17" x14ac:dyDescent="0.4">
      <c r="P1244" s="7"/>
      <c r="Q1244" s="8"/>
    </row>
    <row r="1245" spans="16:17" x14ac:dyDescent="0.4">
      <c r="P1245" s="7"/>
      <c r="Q1245" s="8"/>
    </row>
    <row r="1246" spans="16:17" x14ac:dyDescent="0.4">
      <c r="P1246" s="7"/>
      <c r="Q1246" s="8"/>
    </row>
    <row r="1247" spans="16:17" x14ac:dyDescent="0.4">
      <c r="P1247" s="7"/>
      <c r="Q1247" s="8"/>
    </row>
    <row r="1248" spans="16:17" x14ac:dyDescent="0.4">
      <c r="P1248" s="7"/>
      <c r="Q1248" s="8"/>
    </row>
    <row r="1249" spans="16:17" x14ac:dyDescent="0.4">
      <c r="P1249" s="7"/>
      <c r="Q1249" s="8"/>
    </row>
    <row r="1250" spans="16:17" x14ac:dyDescent="0.4">
      <c r="P1250" s="7"/>
      <c r="Q1250" s="8"/>
    </row>
    <row r="1251" spans="16:17" x14ac:dyDescent="0.4">
      <c r="P1251" s="7"/>
      <c r="Q1251" s="8"/>
    </row>
    <row r="1252" spans="16:17" x14ac:dyDescent="0.4">
      <c r="P1252" s="7"/>
      <c r="Q1252" s="8"/>
    </row>
    <row r="1253" spans="16:17" x14ac:dyDescent="0.4">
      <c r="P1253" s="7"/>
      <c r="Q1253" s="8"/>
    </row>
    <row r="1254" spans="16:17" x14ac:dyDescent="0.4">
      <c r="P1254" s="7"/>
      <c r="Q1254" s="8"/>
    </row>
    <row r="1255" spans="16:17" x14ac:dyDescent="0.4">
      <c r="P1255" s="7"/>
      <c r="Q1255" s="8"/>
    </row>
    <row r="1256" spans="16:17" x14ac:dyDescent="0.4">
      <c r="P1256" s="7"/>
      <c r="Q1256" s="8"/>
    </row>
    <row r="1257" spans="16:17" x14ac:dyDescent="0.4">
      <c r="P1257" s="7"/>
      <c r="Q1257" s="8"/>
    </row>
    <row r="1258" spans="16:17" x14ac:dyDescent="0.4">
      <c r="P1258" s="7"/>
      <c r="Q1258" s="8"/>
    </row>
    <row r="1259" spans="16:17" x14ac:dyDescent="0.4">
      <c r="P1259" s="7"/>
      <c r="Q1259" s="8"/>
    </row>
    <row r="1260" spans="16:17" x14ac:dyDescent="0.4">
      <c r="P1260" s="7"/>
      <c r="Q1260" s="8"/>
    </row>
    <row r="1261" spans="16:17" x14ac:dyDescent="0.4">
      <c r="P1261" s="7"/>
      <c r="Q1261" s="8"/>
    </row>
    <row r="1262" spans="16:17" x14ac:dyDescent="0.4">
      <c r="P1262" s="7"/>
      <c r="Q1262" s="8"/>
    </row>
    <row r="1263" spans="16:17" x14ac:dyDescent="0.4">
      <c r="P1263" s="7"/>
      <c r="Q1263" s="8"/>
    </row>
    <row r="1264" spans="16:17" x14ac:dyDescent="0.4">
      <c r="P1264" s="7"/>
      <c r="Q1264" s="8"/>
    </row>
    <row r="1265" spans="16:17" x14ac:dyDescent="0.4">
      <c r="P1265" s="7"/>
      <c r="Q1265" s="8"/>
    </row>
    <row r="1266" spans="16:17" x14ac:dyDescent="0.4">
      <c r="P1266" s="7"/>
      <c r="Q1266" s="8"/>
    </row>
    <row r="1267" spans="16:17" x14ac:dyDescent="0.4">
      <c r="P1267" s="7"/>
      <c r="Q1267" s="8"/>
    </row>
    <row r="1268" spans="16:17" x14ac:dyDescent="0.4">
      <c r="P1268" s="7"/>
      <c r="Q1268" s="8"/>
    </row>
    <row r="1269" spans="16:17" x14ac:dyDescent="0.4">
      <c r="P1269" s="7"/>
      <c r="Q1269" s="8"/>
    </row>
    <row r="1270" spans="16:17" x14ac:dyDescent="0.4">
      <c r="P1270" s="7"/>
      <c r="Q1270" s="8"/>
    </row>
    <row r="1271" spans="16:17" x14ac:dyDescent="0.4">
      <c r="P1271" s="7"/>
      <c r="Q1271" s="8"/>
    </row>
    <row r="1272" spans="16:17" x14ac:dyDescent="0.4">
      <c r="P1272" s="7"/>
      <c r="Q1272" s="8"/>
    </row>
    <row r="1273" spans="16:17" x14ac:dyDescent="0.4">
      <c r="P1273" s="7"/>
      <c r="Q1273" s="8"/>
    </row>
    <row r="1274" spans="16:17" x14ac:dyDescent="0.4">
      <c r="P1274" s="7"/>
      <c r="Q1274" s="8"/>
    </row>
    <row r="1275" spans="16:17" x14ac:dyDescent="0.4">
      <c r="P1275" s="7"/>
      <c r="Q1275" s="8"/>
    </row>
    <row r="1276" spans="16:17" x14ac:dyDescent="0.4">
      <c r="P1276" s="7"/>
      <c r="Q1276" s="8"/>
    </row>
    <row r="1277" spans="16:17" x14ac:dyDescent="0.4">
      <c r="P1277" s="7"/>
      <c r="Q1277" s="8"/>
    </row>
    <row r="1278" spans="16:17" x14ac:dyDescent="0.4">
      <c r="P1278" s="7"/>
      <c r="Q1278" s="8"/>
    </row>
    <row r="1279" spans="16:17" x14ac:dyDescent="0.4">
      <c r="P1279" s="7"/>
      <c r="Q1279" s="8"/>
    </row>
    <row r="1280" spans="16:17" x14ac:dyDescent="0.4">
      <c r="P1280" s="7"/>
      <c r="Q1280" s="8"/>
    </row>
    <row r="1281" spans="16:17" x14ac:dyDescent="0.4">
      <c r="P1281" s="7"/>
      <c r="Q1281" s="8"/>
    </row>
    <row r="1282" spans="16:17" x14ac:dyDescent="0.4">
      <c r="P1282" s="7"/>
      <c r="Q1282" s="8"/>
    </row>
    <row r="1283" spans="16:17" x14ac:dyDescent="0.4">
      <c r="P1283" s="7"/>
      <c r="Q1283" s="8"/>
    </row>
    <row r="1284" spans="16:17" x14ac:dyDescent="0.4">
      <c r="P1284" s="7"/>
      <c r="Q1284" s="8"/>
    </row>
    <row r="1285" spans="16:17" x14ac:dyDescent="0.4">
      <c r="P1285" s="7"/>
      <c r="Q1285" s="8"/>
    </row>
    <row r="1286" spans="16:17" x14ac:dyDescent="0.4">
      <c r="P1286" s="7"/>
      <c r="Q1286" s="8"/>
    </row>
    <row r="1287" spans="16:17" x14ac:dyDescent="0.4">
      <c r="P1287" s="7"/>
      <c r="Q1287" s="8"/>
    </row>
    <row r="1288" spans="16:17" x14ac:dyDescent="0.4">
      <c r="P1288" s="7"/>
      <c r="Q1288" s="8"/>
    </row>
    <row r="1289" spans="16:17" x14ac:dyDescent="0.4">
      <c r="P1289" s="7"/>
      <c r="Q1289" s="8"/>
    </row>
    <row r="1290" spans="16:17" x14ac:dyDescent="0.4">
      <c r="P1290" s="7"/>
      <c r="Q1290" s="8"/>
    </row>
    <row r="1291" spans="16:17" x14ac:dyDescent="0.4">
      <c r="P1291" s="7"/>
      <c r="Q1291" s="8"/>
    </row>
    <row r="1292" spans="16:17" x14ac:dyDescent="0.4">
      <c r="P1292" s="7"/>
      <c r="Q1292" s="8"/>
    </row>
    <row r="1293" spans="16:17" x14ac:dyDescent="0.4">
      <c r="P1293" s="7"/>
      <c r="Q1293" s="8"/>
    </row>
    <row r="1294" spans="16:17" x14ac:dyDescent="0.4">
      <c r="P1294" s="7"/>
      <c r="Q1294" s="8"/>
    </row>
    <row r="1295" spans="16:17" x14ac:dyDescent="0.4">
      <c r="P1295" s="7"/>
      <c r="Q1295" s="8"/>
    </row>
    <row r="1296" spans="16:17" x14ac:dyDescent="0.4">
      <c r="P1296" s="7"/>
      <c r="Q1296" s="8"/>
    </row>
    <row r="1297" spans="16:17" x14ac:dyDescent="0.4">
      <c r="P1297" s="7"/>
      <c r="Q1297" s="8"/>
    </row>
    <row r="1298" spans="16:17" x14ac:dyDescent="0.4">
      <c r="P1298" s="7"/>
      <c r="Q1298" s="8"/>
    </row>
    <row r="1299" spans="16:17" x14ac:dyDescent="0.4">
      <c r="P1299" s="7"/>
      <c r="Q1299" s="8"/>
    </row>
    <row r="1300" spans="16:17" x14ac:dyDescent="0.4">
      <c r="P1300" s="7"/>
      <c r="Q1300" s="8"/>
    </row>
    <row r="1301" spans="16:17" x14ac:dyDescent="0.4">
      <c r="P1301" s="7"/>
      <c r="Q1301" s="8"/>
    </row>
    <row r="1302" spans="16:17" x14ac:dyDescent="0.4">
      <c r="P1302" s="7"/>
      <c r="Q1302" s="8"/>
    </row>
    <row r="1303" spans="16:17" x14ac:dyDescent="0.4">
      <c r="P1303" s="7"/>
      <c r="Q1303" s="8"/>
    </row>
    <row r="1304" spans="16:17" x14ac:dyDescent="0.4">
      <c r="P1304" s="7"/>
      <c r="Q1304" s="8"/>
    </row>
    <row r="1305" spans="16:17" x14ac:dyDescent="0.4">
      <c r="P1305" s="7"/>
      <c r="Q1305" s="8"/>
    </row>
    <row r="1306" spans="16:17" x14ac:dyDescent="0.4">
      <c r="P1306" s="7"/>
      <c r="Q1306" s="8"/>
    </row>
    <row r="1307" spans="16:17" x14ac:dyDescent="0.4">
      <c r="P1307" s="7"/>
      <c r="Q1307" s="8"/>
    </row>
    <row r="1308" spans="16:17" x14ac:dyDescent="0.4">
      <c r="P1308" s="7"/>
      <c r="Q1308" s="8"/>
    </row>
    <row r="1309" spans="16:17" x14ac:dyDescent="0.4">
      <c r="P1309" s="7"/>
      <c r="Q1309" s="8"/>
    </row>
    <row r="1310" spans="16:17" x14ac:dyDescent="0.4">
      <c r="P1310" s="7"/>
      <c r="Q1310" s="8"/>
    </row>
    <row r="1311" spans="16:17" x14ac:dyDescent="0.4">
      <c r="P1311" s="7"/>
      <c r="Q1311" s="8"/>
    </row>
    <row r="1312" spans="16:17" x14ac:dyDescent="0.4">
      <c r="P1312" s="7"/>
      <c r="Q1312" s="8"/>
    </row>
    <row r="1313" spans="16:17" x14ac:dyDescent="0.4">
      <c r="P1313" s="7"/>
      <c r="Q1313" s="8"/>
    </row>
    <row r="1314" spans="16:17" x14ac:dyDescent="0.4">
      <c r="P1314" s="7"/>
      <c r="Q1314" s="8"/>
    </row>
    <row r="1315" spans="16:17" x14ac:dyDescent="0.4">
      <c r="P1315" s="7"/>
      <c r="Q1315" s="8"/>
    </row>
    <row r="1316" spans="16:17" x14ac:dyDescent="0.4">
      <c r="P1316" s="7"/>
      <c r="Q1316" s="8"/>
    </row>
    <row r="1317" spans="16:17" x14ac:dyDescent="0.4">
      <c r="P1317" s="7"/>
      <c r="Q1317" s="8"/>
    </row>
    <row r="1318" spans="16:17" x14ac:dyDescent="0.4">
      <c r="P1318" s="7"/>
      <c r="Q1318" s="8"/>
    </row>
    <row r="1319" spans="16:17" x14ac:dyDescent="0.4">
      <c r="P1319" s="7"/>
      <c r="Q1319" s="8"/>
    </row>
    <row r="1320" spans="16:17" x14ac:dyDescent="0.4">
      <c r="P1320" s="7"/>
      <c r="Q1320" s="8"/>
    </row>
    <row r="1321" spans="16:17" x14ac:dyDescent="0.4">
      <c r="P1321" s="7"/>
      <c r="Q1321" s="8"/>
    </row>
    <row r="1322" spans="16:17" x14ac:dyDescent="0.4">
      <c r="P1322" s="7"/>
      <c r="Q1322" s="8"/>
    </row>
    <row r="1323" spans="16:17" x14ac:dyDescent="0.4">
      <c r="P1323" s="7"/>
      <c r="Q1323" s="8"/>
    </row>
    <row r="1324" spans="16:17" x14ac:dyDescent="0.4">
      <c r="P1324" s="7"/>
      <c r="Q1324" s="8"/>
    </row>
    <row r="1325" spans="16:17" x14ac:dyDescent="0.4">
      <c r="P1325" s="7"/>
      <c r="Q1325" s="8"/>
    </row>
    <row r="1326" spans="16:17" x14ac:dyDescent="0.4">
      <c r="P1326" s="7"/>
      <c r="Q1326" s="8"/>
    </row>
    <row r="1327" spans="16:17" x14ac:dyDescent="0.4">
      <c r="P1327" s="7"/>
      <c r="Q1327" s="8"/>
    </row>
    <row r="1328" spans="16:17" x14ac:dyDescent="0.4">
      <c r="P1328" s="7"/>
      <c r="Q1328" s="8"/>
    </row>
    <row r="1329" spans="16:17" x14ac:dyDescent="0.4">
      <c r="P1329" s="7"/>
      <c r="Q1329" s="8"/>
    </row>
    <row r="1330" spans="16:17" x14ac:dyDescent="0.4">
      <c r="P1330" s="7"/>
      <c r="Q1330" s="8"/>
    </row>
    <row r="1331" spans="16:17" x14ac:dyDescent="0.4">
      <c r="P1331" s="7"/>
      <c r="Q1331" s="8"/>
    </row>
    <row r="1332" spans="16:17" x14ac:dyDescent="0.4">
      <c r="P1332" s="7"/>
      <c r="Q1332" s="8"/>
    </row>
    <row r="1333" spans="16:17" x14ac:dyDescent="0.4">
      <c r="P1333" s="7"/>
      <c r="Q1333" s="8"/>
    </row>
    <row r="1334" spans="16:17" x14ac:dyDescent="0.4">
      <c r="P1334" s="7"/>
      <c r="Q1334" s="8"/>
    </row>
    <row r="1335" spans="16:17" x14ac:dyDescent="0.4">
      <c r="P1335" s="7"/>
      <c r="Q1335" s="8"/>
    </row>
    <row r="1336" spans="16:17" x14ac:dyDescent="0.4">
      <c r="P1336" s="7"/>
      <c r="Q1336" s="8"/>
    </row>
    <row r="1337" spans="16:17" x14ac:dyDescent="0.4">
      <c r="P1337" s="7"/>
      <c r="Q1337" s="8"/>
    </row>
    <row r="1338" spans="16:17" x14ac:dyDescent="0.4">
      <c r="P1338" s="7"/>
      <c r="Q1338" s="8"/>
    </row>
    <row r="1339" spans="16:17" x14ac:dyDescent="0.4">
      <c r="P1339" s="7"/>
      <c r="Q1339" s="8"/>
    </row>
    <row r="1340" spans="16:17" x14ac:dyDescent="0.4">
      <c r="P1340" s="7"/>
      <c r="Q1340" s="8"/>
    </row>
    <row r="1341" spans="16:17" x14ac:dyDescent="0.4">
      <c r="P1341" s="7"/>
      <c r="Q1341" s="8"/>
    </row>
    <row r="1342" spans="16:17" x14ac:dyDescent="0.4">
      <c r="P1342" s="7"/>
      <c r="Q1342" s="8"/>
    </row>
    <row r="1343" spans="16:17" x14ac:dyDescent="0.4">
      <c r="P1343" s="7"/>
      <c r="Q1343" s="8"/>
    </row>
    <row r="1344" spans="16:17" x14ac:dyDescent="0.4">
      <c r="P1344" s="7"/>
      <c r="Q1344" s="8"/>
    </row>
    <row r="1345" spans="16:17" x14ac:dyDescent="0.4">
      <c r="P1345" s="7"/>
      <c r="Q1345" s="8"/>
    </row>
    <row r="1346" spans="16:17" x14ac:dyDescent="0.4">
      <c r="P1346" s="7"/>
      <c r="Q1346" s="8"/>
    </row>
    <row r="1347" spans="16:17" x14ac:dyDescent="0.4">
      <c r="P1347" s="7"/>
      <c r="Q1347" s="8"/>
    </row>
    <row r="1348" spans="16:17" x14ac:dyDescent="0.4">
      <c r="P1348" s="7"/>
      <c r="Q1348" s="8"/>
    </row>
    <row r="1349" spans="16:17" x14ac:dyDescent="0.4">
      <c r="P1349" s="7"/>
      <c r="Q1349" s="8"/>
    </row>
    <row r="1350" spans="16:17" x14ac:dyDescent="0.4">
      <c r="P1350" s="7"/>
      <c r="Q1350" s="8"/>
    </row>
    <row r="1351" spans="16:17" x14ac:dyDescent="0.4">
      <c r="P1351" s="7"/>
      <c r="Q1351" s="8"/>
    </row>
    <row r="1352" spans="16:17" x14ac:dyDescent="0.4">
      <c r="P1352" s="7"/>
      <c r="Q1352" s="8"/>
    </row>
    <row r="1353" spans="16:17" x14ac:dyDescent="0.4">
      <c r="P1353" s="7"/>
      <c r="Q1353" s="8"/>
    </row>
    <row r="1354" spans="16:17" x14ac:dyDescent="0.4">
      <c r="P1354" s="7"/>
      <c r="Q1354" s="8"/>
    </row>
    <row r="1355" spans="16:17" x14ac:dyDescent="0.4">
      <c r="P1355" s="7"/>
      <c r="Q1355" s="8"/>
    </row>
    <row r="1356" spans="16:17" x14ac:dyDescent="0.4">
      <c r="P1356" s="7"/>
      <c r="Q1356" s="8"/>
    </row>
    <row r="1357" spans="16:17" x14ac:dyDescent="0.4">
      <c r="P1357" s="7"/>
      <c r="Q1357" s="8"/>
    </row>
    <row r="1358" spans="16:17" x14ac:dyDescent="0.4">
      <c r="P1358" s="7"/>
      <c r="Q1358" s="8"/>
    </row>
    <row r="1359" spans="16:17" x14ac:dyDescent="0.4">
      <c r="P1359" s="7"/>
      <c r="Q1359" s="8"/>
    </row>
    <row r="1360" spans="16:17" x14ac:dyDescent="0.4">
      <c r="P1360" s="7"/>
      <c r="Q1360" s="8"/>
    </row>
    <row r="1361" spans="16:17" x14ac:dyDescent="0.4">
      <c r="P1361" s="7"/>
      <c r="Q1361" s="8"/>
    </row>
    <row r="1362" spans="16:17" x14ac:dyDescent="0.4">
      <c r="P1362" s="7"/>
      <c r="Q1362" s="8"/>
    </row>
    <row r="1363" spans="16:17" x14ac:dyDescent="0.4">
      <c r="P1363" s="7"/>
      <c r="Q1363" s="8"/>
    </row>
    <row r="1364" spans="16:17" x14ac:dyDescent="0.4">
      <c r="P1364" s="7"/>
      <c r="Q1364" s="8"/>
    </row>
    <row r="1365" spans="16:17" x14ac:dyDescent="0.4">
      <c r="P1365" s="7"/>
      <c r="Q1365" s="8"/>
    </row>
    <row r="1366" spans="16:17" x14ac:dyDescent="0.4">
      <c r="P1366" s="7"/>
      <c r="Q1366" s="8"/>
    </row>
    <row r="1367" spans="16:17" x14ac:dyDescent="0.4">
      <c r="P1367" s="7"/>
      <c r="Q1367" s="8"/>
    </row>
    <row r="1368" spans="16:17" x14ac:dyDescent="0.4">
      <c r="P1368" s="7"/>
      <c r="Q1368" s="8"/>
    </row>
    <row r="1369" spans="16:17" x14ac:dyDescent="0.4">
      <c r="P1369" s="7"/>
      <c r="Q1369" s="8"/>
    </row>
    <row r="1370" spans="16:17" x14ac:dyDescent="0.4">
      <c r="P1370" s="7"/>
      <c r="Q1370" s="8"/>
    </row>
    <row r="1371" spans="16:17" x14ac:dyDescent="0.4">
      <c r="P1371" s="7"/>
      <c r="Q1371" s="8"/>
    </row>
    <row r="1372" spans="16:17" x14ac:dyDescent="0.4">
      <c r="P1372" s="7"/>
      <c r="Q1372" s="8"/>
    </row>
    <row r="1373" spans="16:17" x14ac:dyDescent="0.4">
      <c r="P1373" s="7"/>
      <c r="Q1373" s="8"/>
    </row>
    <row r="1374" spans="16:17" x14ac:dyDescent="0.4">
      <c r="P1374" s="7"/>
      <c r="Q1374" s="8"/>
    </row>
    <row r="1375" spans="16:17" x14ac:dyDescent="0.4">
      <c r="P1375" s="7"/>
      <c r="Q1375" s="8"/>
    </row>
    <row r="1376" spans="16:17" x14ac:dyDescent="0.4">
      <c r="P1376" s="7"/>
      <c r="Q1376" s="8"/>
    </row>
    <row r="1377" spans="16:17" x14ac:dyDescent="0.4">
      <c r="P1377" s="7"/>
      <c r="Q1377" s="8"/>
    </row>
    <row r="1378" spans="16:17" x14ac:dyDescent="0.4">
      <c r="P1378" s="7"/>
      <c r="Q1378" s="8"/>
    </row>
    <row r="1379" spans="16:17" x14ac:dyDescent="0.4">
      <c r="P1379" s="7"/>
      <c r="Q1379" s="8"/>
    </row>
    <row r="1380" spans="16:17" x14ac:dyDescent="0.4">
      <c r="P1380" s="7"/>
      <c r="Q1380" s="8"/>
    </row>
    <row r="1381" spans="16:17" x14ac:dyDescent="0.4">
      <c r="P1381" s="7"/>
      <c r="Q1381" s="8"/>
    </row>
    <row r="1382" spans="16:17" x14ac:dyDescent="0.4">
      <c r="P1382" s="7"/>
      <c r="Q1382" s="8"/>
    </row>
    <row r="1383" spans="16:17" x14ac:dyDescent="0.4">
      <c r="P1383" s="7"/>
      <c r="Q1383" s="8"/>
    </row>
    <row r="1384" spans="16:17" x14ac:dyDescent="0.4">
      <c r="P1384" s="7"/>
      <c r="Q1384" s="8"/>
    </row>
    <row r="1385" spans="16:17" x14ac:dyDescent="0.4">
      <c r="P1385" s="7"/>
      <c r="Q1385" s="8"/>
    </row>
    <row r="1386" spans="16:17" x14ac:dyDescent="0.4">
      <c r="P1386" s="7"/>
      <c r="Q1386" s="8"/>
    </row>
    <row r="1387" spans="16:17" x14ac:dyDescent="0.4">
      <c r="P1387" s="7"/>
      <c r="Q1387" s="8"/>
    </row>
    <row r="1388" spans="16:17" x14ac:dyDescent="0.4">
      <c r="P1388" s="7"/>
      <c r="Q1388" s="8"/>
    </row>
    <row r="1389" spans="16:17" x14ac:dyDescent="0.4">
      <c r="P1389" s="7"/>
      <c r="Q1389" s="8"/>
    </row>
    <row r="1390" spans="16:17" x14ac:dyDescent="0.4">
      <c r="P1390" s="7"/>
      <c r="Q1390" s="8"/>
    </row>
    <row r="1391" spans="16:17" x14ac:dyDescent="0.4">
      <c r="P1391" s="7"/>
      <c r="Q1391" s="8"/>
    </row>
    <row r="1392" spans="16:17" x14ac:dyDescent="0.4">
      <c r="P1392" s="7"/>
      <c r="Q1392" s="8"/>
    </row>
    <row r="1393" spans="16:17" x14ac:dyDescent="0.4">
      <c r="P1393" s="7"/>
      <c r="Q1393" s="8"/>
    </row>
    <row r="1394" spans="16:17" x14ac:dyDescent="0.4">
      <c r="P1394" s="7"/>
      <c r="Q1394" s="8"/>
    </row>
    <row r="1395" spans="16:17" x14ac:dyDescent="0.4">
      <c r="P1395" s="7"/>
      <c r="Q1395" s="8"/>
    </row>
    <row r="1396" spans="16:17" x14ac:dyDescent="0.4">
      <c r="P1396" s="7"/>
      <c r="Q1396" s="8"/>
    </row>
    <row r="1397" spans="16:17" x14ac:dyDescent="0.4">
      <c r="P1397" s="7"/>
      <c r="Q1397" s="8"/>
    </row>
    <row r="1398" spans="16:17" x14ac:dyDescent="0.4">
      <c r="P1398" s="7"/>
      <c r="Q1398" s="8"/>
    </row>
    <row r="1399" spans="16:17" x14ac:dyDescent="0.4">
      <c r="P1399" s="7"/>
      <c r="Q1399" s="8"/>
    </row>
    <row r="1400" spans="16:17" x14ac:dyDescent="0.4">
      <c r="P1400" s="7"/>
      <c r="Q1400" s="8"/>
    </row>
    <row r="1401" spans="16:17" x14ac:dyDescent="0.4">
      <c r="P1401" s="7"/>
      <c r="Q1401" s="8"/>
    </row>
    <row r="1402" spans="16:17" x14ac:dyDescent="0.4">
      <c r="P1402" s="7"/>
      <c r="Q1402" s="8"/>
    </row>
    <row r="1403" spans="16:17" x14ac:dyDescent="0.4">
      <c r="P1403" s="7"/>
      <c r="Q1403" s="8"/>
    </row>
    <row r="1404" spans="16:17" x14ac:dyDescent="0.4">
      <c r="P1404" s="7"/>
      <c r="Q1404" s="8"/>
    </row>
  </sheetData>
  <phoneticPr fontId="1"/>
  <hyperlinks>
    <hyperlink ref="AH3" r:id="rId1" display="https://www.fa.omron.co.jp/guide/technicalguide/65/148/index.html" xr:uid="{0346C849-FE12-4373-81C1-9EFC6FA174E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2025-10-13T14:14:57Z</dcterms:created>
  <dcterms:modified xsi:type="dcterms:W3CDTF">2025-10-13T14:16:50Z</dcterms:modified>
</cp:coreProperties>
</file>